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61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'BoQ1'!$A$1:$BC$76</definedName>
    <definedName name="_xlnm.Print_Area" localSheetId="1">'BoQ2'!$A$1:$BC$76</definedName>
    <definedName name="_xlnm.Print_Area" localSheetId="2">'BoQ3'!$A$1:$BC$38</definedName>
    <definedName name="_xlnm.Print_Area" localSheetId="3">'BoQ4'!$A$1:$BC$57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<sst xmlns="http://schemas.openxmlformats.org/spreadsheetml/2006/main" count="1866" uniqueCount="269">
  <si>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</si>
  <si>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</si>
  <si>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</si>
  <si>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</si>
  <si>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</si>
  <si>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</si>
  <si>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</si>
  <si>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</si>
  <si>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</si>
  <si>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</si>
  <si>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</si>
  <si>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</si>
  <si>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</si>
  <si>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</si>
  <si>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</si>
  <si>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</si>
  <si>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</si>
  <si>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</si>
  <si>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</si>
  <si>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</si>
  <si>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</si>
  <si>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</si>
  <si>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</si>
  <si>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</si>
  <si>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</si>
  <si>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</si>
  <si>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</si>
  <si>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</si>
  <si>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</si>
  <si>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</si>
  <si>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</si>
  <si>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</si>
  <si>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</si>
  <si>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</si>
  <si>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</si>
  <si>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</si>
  <si>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</si>
  <si>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</si>
  <si>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</si>
  <si>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</si>
  <si>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</si>
  <si>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</si>
  <si>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</si>
  <si>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</si>
  <si>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</si>
  <si>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</si>
  <si>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</si>
  <si>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</si>
  <si>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</si>
  <si>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</si>
  <si>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</si>
  <si>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</si>
  <si>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</si>
  <si>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CGM(PP&amp;D), AEGCL</t>
  </si>
  <si>
    <t>Nos.</t>
  </si>
  <si>
    <t>No</t>
  </si>
  <si>
    <t>Set</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</si>
  <si>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</si>
  <si>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</si>
  <si>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</si>
  <si>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</si>
  <si>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</si>
  <si>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</si>
  <si>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</si>
  <si>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</si>
  <si>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</si>
  <si>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</si>
  <si>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</si>
  <si>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</si>
  <si>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</si>
  <si>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</si>
  <si>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</si>
  <si>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</si>
  <si>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</si>
  <si>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</si>
  <si>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</si>
  <si>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</si>
  <si>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</si>
  <si>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</si>
  <si>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</si>
  <si>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</si>
  <si>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</si>
  <si>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</si>
  <si>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</si>
  <si>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</si>
  <si>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</si>
  <si>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</si>
  <si>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</si>
  <si>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</si>
  <si>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</si>
  <si>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</si>
  <si>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</si>
  <si>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</si>
  <si>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</si>
  <si>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</si>
  <si>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</si>
  <si>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</si>
  <si>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</si>
  <si>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</si>
  <si>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</si>
  <si>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</si>
  <si>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Item 48</t>
  </si>
  <si>
    <t>Item 49</t>
  </si>
  <si>
    <t>Item 50</t>
  </si>
  <si>
    <t>Item 51</t>
  </si>
  <si>
    <t>Item 52</t>
  </si>
  <si>
    <t>Item 53</t>
  </si>
  <si>
    <t>Item 54</t>
  </si>
  <si>
    <t>Item 55</t>
  </si>
  <si>
    <t>Item 56</t>
  </si>
  <si>
    <t>Item 57</t>
  </si>
  <si>
    <t>Item 58</t>
  </si>
  <si>
    <t>Item 59</t>
  </si>
  <si>
    <t>Item 60</t>
  </si>
  <si>
    <t>33kV, 25kA, 800A, SF6 Gang operated Circuit Breaker complete with mounting structure and accessories including Terminal connectors and Gas filling kit.</t>
  </si>
  <si>
    <t>33kV, 25kA, 1250A motorised isolators with Earth Switch  complete with all fittings and accessories including Terminal connectors.</t>
  </si>
  <si>
    <t>33kV, 25kA, 1250A motorised isolators without Earth Switch complete with all fittings and accessories including Terminal connectors.</t>
  </si>
  <si>
    <t>33kV, 400/1-1A, 2-Core Single Phase CT complete with all fittings and accessories including Terminal connectors (0.2 Class, live tank type).</t>
  </si>
  <si>
    <t>33 Kv 3 Phase PT including all accessories and terminal connectors as required</t>
  </si>
  <si>
    <t>33kV Lightning Arrester complete with all fittings and accessories including Terminal connectors and surge counter</t>
  </si>
  <si>
    <t>33kV Post insulator with all fittings including Terminal connectors</t>
  </si>
  <si>
    <t>Mounting Structures with mounting &amp; foundation bolts as per drawing.</t>
  </si>
  <si>
    <t>No.</t>
  </si>
  <si>
    <t>a) 33kV Motorised isolators without Earth Switch</t>
  </si>
  <si>
    <t>b) 33kV CT</t>
  </si>
  <si>
    <t>c) 33kV LA</t>
  </si>
  <si>
    <t>d) 33kV PI</t>
  </si>
  <si>
    <t>e) 33kV Motorised isolators with Earth Switch</t>
  </si>
  <si>
    <t>33kV Feeder Control and Relay Panel (Simplex Type) suitable for integration to Siemens  SAS</t>
  </si>
  <si>
    <t>Bay level Managed Ethernet switch, rack mounting type in panel with suitable OF PATCH cable of sufficient length for SAS Integration</t>
  </si>
  <si>
    <t>LIU-ABB art no: IMYN900010-WC (24 port wall mounted fiber patch panel with STMM pigtails and dapters fully loaded) suitable for untegration with existing ABB SAS</t>
  </si>
  <si>
    <t>OFC cable, 62.5/125.6 core multimode (suitable for connection with LIU-ABB art IMYN900010-WC</t>
  </si>
  <si>
    <t>ABT compliant energy meter including installation (SAMAST Compliant)</t>
  </si>
  <si>
    <t>no</t>
  </si>
  <si>
    <t>mtr</t>
  </si>
  <si>
    <t>Insulator strings, Clamps &amp; Connectors (UPG, T Etc.)</t>
  </si>
  <si>
    <t>a) UPG clamps for connection to Bus. (Panther to Zebra)</t>
  </si>
  <si>
    <t>b) UPG clamps for connection to Bus. (Panther to Panther)</t>
  </si>
  <si>
    <t>km</t>
  </si>
  <si>
    <t>ACSR Panther Conductor</t>
  </si>
  <si>
    <t>Earthmat Extension and grounding of equipments</t>
  </si>
  <si>
    <t>a) Main earth mat (65x12 GI flat)</t>
  </si>
  <si>
    <t>b) 50x10 GI flat Earthing conductor for earthing of indoor L.T  and control panels, Junction box, Marshalling boxes etc.</t>
  </si>
  <si>
    <t>c)  40mm dia, 3 m long MS rod Earth Electrode,</t>
  </si>
  <si>
    <t>m</t>
  </si>
  <si>
    <t>Armoured Control Cable (Copper)</t>
  </si>
  <si>
    <t>a) 4CX2.5 sqmm</t>
  </si>
  <si>
    <t>b) 7CX1.5 sqmm</t>
  </si>
  <si>
    <t>c) 12CX 1.5 sqmm</t>
  </si>
  <si>
    <t>d) 19CX 1.5 sqmm</t>
  </si>
  <si>
    <t xml:space="preserve">Armoured Power Cable (Aluminium) </t>
  </si>
  <si>
    <t>a) 2CX6 sqmm</t>
  </si>
  <si>
    <t>b) 4CX 16sqmm</t>
  </si>
  <si>
    <t>60 W LED Lights for Switch Yard Illumination, including Fitting and fixing</t>
  </si>
  <si>
    <t>Supply of AC Marshalling Kiosk including construction of foundation, installation and cable foundation.
1. 2No 63A, 4P (Incomer)
2. 3No 25A, 4P (Outgoing)
3. 8No 16A, 4P (Outgoing)
4. 8No 10A, 4P (Outgoing)
5. 5No 10A, 2P (Outgoing)</t>
  </si>
  <si>
    <t>Supply of Marshalling Box for CT</t>
  </si>
  <si>
    <t>Supply of Marshalling Box for PT</t>
  </si>
  <si>
    <t>c) 3 1/2 C X 35 sqmm</t>
  </si>
  <si>
    <t>Mandatory Spares</t>
  </si>
  <si>
    <t xml:space="preserve">For 33kV SF6 CB </t>
  </si>
  <si>
    <t xml:space="preserve">a) Operating Mechanism </t>
  </si>
  <si>
    <t>b) Trip Coil for 33kV CB</t>
  </si>
  <si>
    <t>c) Closing Coil for 33kV CB</t>
  </si>
  <si>
    <t>d) Spring charging Motor</t>
  </si>
  <si>
    <t>e)SF6 gas density monitor</t>
  </si>
  <si>
    <t>f) Set of all Gaskets along with sealing agents</t>
  </si>
  <si>
    <t>33kV, 25kA, 1250A Isolators Contact (01male, &amp; 01 female=01 set)</t>
  </si>
  <si>
    <t>33kV, 400-200/1-1A, 2-Core Single Phase CT complete with all fittings and accessories including Terminal connectors (0.2 class, live tank type)</t>
  </si>
  <si>
    <t>33kV Lightning Arrester</t>
  </si>
  <si>
    <t>Numerical Backup Relay @30% on 33kV Feeder Control and Relay Panel (Simplex Type) suitable for integration to Siemens  SAS</t>
  </si>
  <si>
    <t>Master trip Relay @ 10% on 33kV Feeder Control and Relay Panel (Simplex Type) suitable for integration to Siemens  SAS</t>
  </si>
  <si>
    <t>SF6 Gas Cylinder</t>
  </si>
  <si>
    <t>Bay control unit @ 30% on 33kV Feeder Control and Relay Panel (Simplex Type) suitable for integration to Siemens  SAS</t>
  </si>
  <si>
    <t>Kg</t>
  </si>
  <si>
    <t>Clamps &amp; Terminal connectors</t>
  </si>
  <si>
    <t>(a) CT Terminal Clamp (Panther)</t>
  </si>
  <si>
    <t>(b) LA Clamp (Panther)</t>
  </si>
  <si>
    <t>(c) Isolator clamp (Panther)</t>
  </si>
  <si>
    <t>(d) CB Terminal connector (Panther)</t>
  </si>
  <si>
    <t>33kV SF6 Circuit Breaker</t>
  </si>
  <si>
    <t>33kV CT</t>
  </si>
  <si>
    <t>33kV Isolator</t>
  </si>
  <si>
    <t>33kV LA</t>
  </si>
  <si>
    <t>33kV Post Insulator</t>
  </si>
  <si>
    <t>Erection, Testing and commissioning including laying of control cables and equipment earthing as required</t>
  </si>
  <si>
    <t xml:space="preserve">33kV CT </t>
  </si>
  <si>
    <t xml:space="preserve">Installation of earth electrode for LA with test links including construction of covered earth pits. </t>
  </si>
  <si>
    <t>Construction of extended earth mat using GI flats and connection to risers for equipment earthing as directed.</t>
  </si>
  <si>
    <t>LS</t>
  </si>
  <si>
    <t>b) D Type</t>
  </si>
  <si>
    <t>Mtr</t>
  </si>
  <si>
    <t>Switchyard PCC and Gravelling</t>
  </si>
  <si>
    <t xml:space="preserve">Providing 80mm thick PCC base in prop 1:4:8 as per drawing &amp; specifications including supply of all materials and labour.   </t>
  </si>
  <si>
    <t>Providing switchyard gravelling (100mm thickness) levelling etc as per directive of site engineer.</t>
  </si>
  <si>
    <t>sqm</t>
  </si>
  <si>
    <t xml:space="preserve">Installation and commissioning of the C&amp;R panel </t>
  </si>
  <si>
    <t xml:space="preserve">Installation in KIOSK, including testing and commissioning of C&amp;R panel. </t>
  </si>
  <si>
    <t>Integration of C&amp;R panel into existing SAS including Testing and commissioning</t>
  </si>
  <si>
    <t>L/S</t>
  </si>
  <si>
    <t xml:space="preserve">Supply of Equipments and accessories </t>
  </si>
  <si>
    <t>Mounting Structures with mounting &amp; foundation bolts as per drawing.(F&amp;I)</t>
  </si>
  <si>
    <t>Insulator strings, Clamps &amp; Connectors (UPG, T Etc.)(F&amp;I)</t>
  </si>
  <si>
    <t>Earthmat Extension and grounding of equipments(F&amp;I)</t>
  </si>
  <si>
    <t>Armoured Control Cable (Copper)(F&amp;I)</t>
  </si>
  <si>
    <t>Armoured Power Cable (Aluminium) (F&amp;I)</t>
  </si>
  <si>
    <t>Clamps &amp; Terminal connectors(F&amp;I)</t>
  </si>
  <si>
    <r>
      <t>Name of Work:</t>
    </r>
    <r>
      <rPr>
        <b/>
        <sz val="11"/>
        <color indexed="10"/>
        <rFont val="Arial"/>
        <family val="2"/>
      </rPr>
      <t xml:space="preserve"> Construction o</t>
    </r>
    <r>
      <rPr>
        <b/>
        <sz val="11"/>
        <color indexed="10"/>
        <rFont val="Arial"/>
        <family val="2"/>
      </rPr>
      <t>f 33kV bay and new switchyard with Kiosk building for IT Park at 400 kV Kukurmara GSS</t>
    </r>
    <r>
      <rPr>
        <b/>
        <sz val="11"/>
        <color indexed="8"/>
        <rFont val="Arial"/>
        <family val="2"/>
      </rPr>
      <t xml:space="preserve">  [ Schedule 3-Erection, Testing &amp; Commissioning]</t>
    </r>
  </si>
  <si>
    <t>cum</t>
  </si>
  <si>
    <t>Sqm</t>
  </si>
  <si>
    <r>
      <t>Name of Work:</t>
    </r>
    <r>
      <rPr>
        <b/>
        <sz val="11"/>
        <color indexed="10"/>
        <rFont val="Arial"/>
        <family val="2"/>
      </rPr>
      <t>Construction of 33kV bay and new switchyard with Kiosk building for IT Park at 400 kV Kukurmara GSS</t>
    </r>
    <r>
      <rPr>
        <b/>
        <sz val="11"/>
        <color indexed="8"/>
        <rFont val="Arial"/>
        <family val="2"/>
      </rPr>
      <t xml:space="preserve">  [ Schedule 1-Supply ]</t>
    </r>
  </si>
  <si>
    <r>
      <t>Name of Work:</t>
    </r>
    <r>
      <rPr>
        <b/>
        <sz val="11"/>
        <color indexed="10"/>
        <rFont val="Arial"/>
        <family val="2"/>
      </rPr>
      <t>Construction of 33kV bay and new switchyard with Kiosk building for IT Park at 400 kV Kukurmara GSS</t>
    </r>
    <r>
      <rPr>
        <b/>
        <sz val="11"/>
        <color indexed="8"/>
        <rFont val="Arial"/>
        <family val="2"/>
      </rPr>
      <t xml:space="preserve">  [ Schedule 4-Kiosk Building]</t>
    </r>
  </si>
  <si>
    <t>kg</t>
  </si>
  <si>
    <t>metre</t>
  </si>
  <si>
    <t>Part B :  Electrical Works</t>
  </si>
  <si>
    <t xml:space="preserve">Wiring for light/ fan/ call bell point with 2x1.5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6 Amp flush type switch/ bell push (Anchor Penta/Gold medal /Kolor kany.Kom/ Havells or equivalent make as approved by the Deptt.) GI/ MS switch board (ISI marked) half conceal on wall with phenolic laminated sheet cover ,ceiling rose  (Anchor/Gold medal /Kolor kany.Kom / Havells or equivalent make as approved by the Deptt.) etc. complete as directed and specified by the Deptt.
1      Long point up to 10.00 metre. Length. = 4 No's
</t>
  </si>
  <si>
    <t>2      Medium point up to 6.00 metre. Length. = 5 No's</t>
  </si>
  <si>
    <t>Wiring for drawing sub-main line with P.V.C. insulated single core unsheathed industrial (Multistrand) cable FR conforming to IS-694: 1990 with flexible bright annealed electrolytic copper conductor for voltage grade up to 1100 volts (Finolex /RR Kabel /Nicco / Anchor or Equivalent Make as approved by the Deptt.) in surface flat ISI marked casing 'n' capping (AKG / Precision/ Presto Plast/Polycab/ MW or equivalent make as approved by the Deptt.) system including earth continuity.
1.8.2              With 2 x 4 sq. mm. + earth continuity with 1x2.5 sq. mm.  cable in flat 19 mm ISI marked casing 'n' capping system.  
For AC (in meters)               = 20 m</t>
  </si>
  <si>
    <t xml:space="preserve">Supply and laying of following size PVC/XLPE insulated and PVC sheathed 1.1 KV G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armoured U.G. cable    U.G. cable laid in ground/partially in air (as required for termination over ground  including excavation of cable trench up to depth of 75cm, refilling, protective brick covering, Sand cushioning etc complete handling of surplus spoil, debris et  to proper place as specified and directed by the deptt. (Nicco/ Havells/ RPG/CCI/Polycab/Gloster/ Finolex make) .                              
32.1.4           4 Core A2XWY A2XFY
32.1.4.3       10.00 Sq.  mm.4 Core armoured U.G. cable   
Main supply = 50 m
</t>
  </si>
  <si>
    <t xml:space="preserve">Supplying with fitting and fixing sheet steel, phosphatised, powder painted Single door surface mounting MCB enclosure incorporated with bas-bar, Neutral link, Earth bar and din rail etc fitted on wall with grouting nuts &amp; bolts as reqd. complete with making necessary connection as approved, specified and directed by the deptt.                    
13.3.1          ABB, Schneider MG, legrand, Hager  make)     
 13.3.1.4     4 way single door              = 1 No's
</t>
  </si>
  <si>
    <t xml:space="preserve">Supplying with fitting and fixing sheet steel, phosphatised, powder painted Single door surface mounting MCB DB incorporated with bas-bar, Neutral link, Earth bar and din rail etc fitted on wall with grouting nuts &amp; bolts as reqd. complete with making necessary connection as approved, specified and directed by the deptt.                          
15.5.1         Richa, Bentec, Adhunic, V-Guard  make)
15.5.1.1     4 way SPN single door  = 1 No's
</t>
  </si>
  <si>
    <t xml:space="preserve">Supplying with fitting and fixing SPN 10 KA 240/415V 50Hz MCB of the following capacity complete with making necessary connection as approved, specified and directed by the deptt.
16.2.1          B Series    (Schneider MG, legrand, Hager  make)
16.2.1.1      16 Amp  (For AC) = 2 No's
                      10 Amp  (For Lights) = 2 No's
              Total = 4 No's
</t>
  </si>
  <si>
    <t>No.s</t>
  </si>
  <si>
    <t xml:space="preserve">Supplying with fitting and fixing DP 10 KA 240/415V 50Hz MCB of the following capacity complete with making necessary connection as approved, specified and directed by the deptt.
16.3.2         C Series (ABB, Schneider MG, legrand, Hager  make)
16.3.2.1      40 Amp = 1 No's
</t>
  </si>
  <si>
    <t xml:space="preserve">Perforated  RM30 MEDIUM DUTY RETURN FLANGE cable TRAYS WITH 2 NOS SPLICE, RM30 8 - M6 X GUTTER BOLT &amp; NUTS UPTO 300mm AND 3 NOS SPLICE, RM30 12 - M6 X GUTTER BOLT &amp; NUTS ABOVE 300mm including stand off bracket.
33.13.1.5     Size of tray (225)   3 x 21.69 = 65.07
              Total = 65.07
</t>
  </si>
  <si>
    <t>meter</t>
  </si>
  <si>
    <t xml:space="preserve">33.13.2.5     Bend (225) = 2 No's
</t>
  </si>
  <si>
    <t xml:space="preserve">Supplying, installation, testing &amp; commissioning of photo electronic Smoke Detector with mounting base complete in all respect.make:- APOLLO/Notifier/System Sensor or equivalent as approved by the Deptt.)
                = 2 No's
</t>
  </si>
  <si>
    <t xml:space="preserve">Supplying with fitting fixing of CFL/Fluorescent luminaries complete with all accessories such as ballast, starter etc. directly on wall / ceiling including connection as approved by the Deptt.)with 1.5 sq mm P.V.C. insulated S.C. copper conductor as required and as directed by the department. 
23.1.1          Striplite luminaries complete with VPIT copper ballast and 1 X 18 / 20 watt  Fluorescent tube.(Crompton Greaves  make) Model- DSG1112LDB CROMGOLD with Super Saver / Super Brite Lamp/ DSG1112LDB CROMGOLD with Power Lux Lamp or equivalent (Equivalent will be selected by the deptt considering the mother items rate) PHILIPS/ WIPRO/ BAJAJ/ Havells/ HPL/ SOLAR/ JAQUAR  make.
Ceiling LED light (9W) = 6 No's
</t>
  </si>
  <si>
    <t>Part C : Air Conditioner Work</t>
  </si>
  <si>
    <t>Supplying and fixing in position or as directed by Engineer in charge, 3 TR mega AC Split type,Centrifugal type compressor,Air flow rate is 1000 or above, with Big iron angle etc. whatever required with all other accessories including CPBC drain pipe, copper pipe with wire &amp; insulation, control Unit etc. along with installation charges.</t>
  </si>
  <si>
    <t>Part A:Civil Works</t>
  </si>
  <si>
    <t>CRP &amp; SAS</t>
  </si>
  <si>
    <t>Item 61</t>
  </si>
  <si>
    <r>
      <t>Name of Work:</t>
    </r>
    <r>
      <rPr>
        <b/>
        <sz val="11"/>
        <color indexed="10"/>
        <rFont val="Arial"/>
        <family val="2"/>
      </rPr>
      <t>Construction of 33kV bay and new switchyard with Kiosk building for IT Park at 400 kV Kukurmara GSS</t>
    </r>
    <r>
      <rPr>
        <b/>
        <sz val="11"/>
        <color indexed="8"/>
        <rFont val="Arial"/>
        <family val="2"/>
      </rPr>
      <t xml:space="preserve">  [ Schedule 2-Freight &amp; Insurance ]</t>
    </r>
  </si>
  <si>
    <t>Supply of Equipments and accessories(F&amp;I)</t>
  </si>
  <si>
    <t>CRP &amp; SAS(F&amp;I)</t>
  </si>
  <si>
    <t>60 W LED Lights for Switch Yard Illumination, including Fitting and fixing(F&amp;I)</t>
  </si>
  <si>
    <t>Supply of AC Marshalling Kiosk including construction of foundation, installation and cable foundation.
1. 2No 63A, 4P (Incomer)
2. 3No 25A, 4P (Outgoing)
3. 8No 16A, 4P (Outgoing)
4. 8No 10A, 4P (Outgoing)
5. 5No 10A, 2P (Outgoing)(F&amp;I)</t>
  </si>
  <si>
    <t>Supply of Marshalling Box for CT(F&amp;I)</t>
  </si>
  <si>
    <t>Supply of Marshalling Box for PT(F&amp;I)</t>
  </si>
  <si>
    <t xml:space="preserve">Providing soling in foundation and under floor  with stone/ best quality picked jhama brick, sand packed and laid to level and in panel after preparing   the subgrade as directed including all labour  and materials and if necessary dewatering, complete.
</t>
  </si>
  <si>
    <t xml:space="preserve">
Providing and laying in position cement concrete of specified grade excluding the cost of centering and shuttering - All work up to plinth level :
1:4:8 (1 Cement : 4 coarse sand (zone-III) derived from natural sources : 8 graded stone aggregate 40 mm nominal size derived from natural sources)
</t>
  </si>
  <si>
    <r>
      <t xml:space="preserve">
Steel reinforcement for R.C.C. work including straightening, cutting, bending, placing in position and binding all complete upto plinth level.
 Thermo-Mechanically Treated bars of grade Fe-500D or more.
</t>
    </r>
    <r>
      <rPr>
        <sz val="16"/>
        <color indexed="8"/>
        <rFont val="Arial Narrow"/>
        <family val="2"/>
      </rPr>
      <t xml:space="preserve">
</t>
    </r>
  </si>
  <si>
    <t xml:space="preserve">Reinforced cement concrete work in walls (any thickness), including attached pilasters, buttresses, plinth and string courses, fillets, columns, pillars, piers, abutments, posts and   truts etc. above plinth level up to floor five level, excluding cost of centering, shuttering, finishing and reinforcement :
1:1.5:3 (1 cement : 1.5 coarse sand(zone-III) derived from natu_x0002_ral sources :   graded stone aggregate 20 mm nominal size derived from natural sources)
</t>
  </si>
  <si>
    <t xml:space="preserve">Centering and shuttering including strutting, propping etc. and removal of form work for :
Foundations, footings, bases of columns, etc. for mass concrete 
</t>
  </si>
  <si>
    <t xml:space="preserve"> Walls (any thickness) including attached pilasters, butteresses, plinth and string courses etc. 
 </t>
  </si>
  <si>
    <t xml:space="preserve">  Suspended floors, roofs, landings, balconies and access platform
</t>
  </si>
  <si>
    <t xml:space="preserve">
 Lintels, beams, plinth beams, girders, bressumers and cantilevers 
</t>
  </si>
  <si>
    <t xml:space="preserve">Columns, Pillars, Piers, Abutments, Posts and Struts 
   </t>
  </si>
  <si>
    <t xml:space="preserve">250mm AAC Block work with common burnt clay machine moulded perforated F.P.S. (non modular) bricks of class designation 12.5 conforming IS : 2222 in exposed brick work including making horizontal and vertical grooves 10mm wide 12 mm deep complete in cement mortar 1:6 (1 cement : 6 coarse sand).
</t>
  </si>
  <si>
    <t xml:space="preserve">Providing and laying damp-proof course 40mm thick with cement concrete 1:2:4 (1 cement : 2 coarse sand (zone-III) derived from natural sources : 4 graded stone aggregate 12.5mm nominal size derived from natural sources)
 </t>
  </si>
  <si>
    <t xml:space="preserve">12 mm cement plaster of mix :
13.1.1             1:4 (1 cement: 4 fine sand) 
</t>
  </si>
  <si>
    <t xml:space="preserve">12 mm cement plaster finished with a floating coat of neat cement :
13.7.1            1:3 (1 cement : 3 fine sand) 
</t>
  </si>
  <si>
    <t xml:space="preserve">Providing,fitting and fixing anodised aluminuim framed glazed doors with anodised aluminium frame made of 63mm x 38mm x 2.5mm section of approved brand with door style of size 50mm x 45mm x 2.0mm, top rails 50mm x 45mm x 2.5mm, middle rail 100mm x 45mm x 2mm and bottom rails 100mm x 45mm x 2.5mm fitted with glazing clip, special type rubber gasket complete including hydraulic floor spring, pivot, tower bolt in each leaf, aluminium door handle, lock, angles, cleat etc complete as specified and directed by the department at all levels.
</t>
  </si>
  <si>
    <t xml:space="preserve">Providing and fixing 50 mm thick extruded polystyrene rigid insulation board of required size underdeck on ceiling surface, complying with ISO 4898:2008 &amp; ASTM C 578-08b - type VI, having thermal conductivity of 0.0289 W/m K as per ASTM C 578 (measured as per IS 3346), compressive strength of &gt; 350 kPa listed as per ASTM D 1621, density of 34-36 kg/cum as per ASTM D 1622, water absorptions ? 1% by volume as per ASTM D 2842, oxygen index of 24.1 to 28.1 listed as per ASTM D 2863, cell size 0.4 mm of dia (max) as per ASTM D 3576. Fire retardent property as per DIN 4102, Part 1 of class B2 and as per ASTM E84 class A, fixed with suitable water based adhesive and fastener, complete in all respect as per the direction of Engineer-in-Charge. 
 </t>
  </si>
  <si>
    <t xml:space="preserve">Providing &amp; fixing false ceiling at all heights with GRG (Glass Fibre Reinforced Gypsum) false ceiling tiles of Size 595x595 mm of approved texture, design and patterns having moisture content less than 2%, humidity resistance of 99%, NRC 0.50 to 0.75 as per IS 8225:1987, Non combustible as per BS 476 (part 4)-1970 and light reflectance of 85% (minimum) to be laid in true horizontal level suspended on interlocking metal T-Grid of hot dipped galvanised iron section of 0.33mm thick (galvanized @ 120 grams per sqm including both sides) comprising of main-T runners of size 15x32 mm of length 3000 mm, cross - T of size 15x32 mm of length 1200 mm and secondary intermediate cross-T of size 15x32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 mm. Galvanised iron perimeter wall angle of size 24x24x0.40 mm of length 3000 mm to be fixed on periphery wall / partition with the help of plastic rawl plugs at 450 mm center to center and 40 mm long dry wall wood screws. The work shall be carried out as per specifications, drawing and as per directions of the Engineer-in-Charge.
26.26.1                 With semi perforated 12 mm thick micro tegular edged GRG false ceiling tiles. 
 </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</si>
  <si>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18.7.1               15 mm nominal dia Pipes 
 </t>
  </si>
  <si>
    <t xml:space="preserve">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 
  </t>
  </si>
  <si>
    <t xml:space="preserve">Wall painting with premium acrylic emulsion paint, having VOC (Volatile Organic Compound ) content less than 50 grams/ litre, of approved brand and manufacture, including applying additional coats wherever required, to achieve even shade and colour.
13.83.2           Two coats               
</t>
  </si>
  <si>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</si>
  <si>
    <t>p</t>
  </si>
  <si>
    <t xml:space="preserve">Earth work in excavation by mechanical means (Hydraulic excavator)/ manual means over areas (exceeding 30 cm in depth, 1.5 m in width as well as 10 sqm on plan) including getting out and disposal of excavated earth lead upto 50 m and lift upto 1.5 m, as directed by Engineer-in_x0002_charge.
 All kind of soil 
</t>
  </si>
  <si>
    <t xml:space="preserve">
Excavating, supplying and filling of local earth (including royalty) by mechanical transport upto a lead of 5km also including ramming and watering of the earth in layers not exceeding 20 cm in trenches, plinth, sides of foundation etc. complete. 
2.6.1. All kinds of soil
</t>
  </si>
  <si>
    <t xml:space="preserve">250mm AAC Block work with common burnt clay machine moulded perforated F.P.S. (non modular) bricks of class designation 12.5 conforming IS : 2222 in exposed brick work including making horizontal and vertical grooves 10mm wide 12 mm deep complete in cement mortar 1:6 (1 cement : 6 coarse sand).
6.30.2         Above plinth level upto floor V level </t>
  </si>
  <si>
    <t>Structural steel work in single section, fixed with or without connecting plate, including cutting, hoisting, fixing in position and applying a priming coat of approved steel primer all complete.
(a)    75 x 6 mm (wt @3.53 kg/m) Flats @2000 mm c/c in cable trenches
(b)    5 mm thick sheet (wt 39.25 kg/m2)
( c)    ISA 50 X 50 X 5  @3.8 Kg/m through out the trench in both side</t>
  </si>
  <si>
    <t xml:space="preserve">Providing and applying white cement based putty of average thickness 1 mm, of approved brand and manufacturer, over the plastered wall surface to prepare the surface even and smooth complete.
</t>
  </si>
  <si>
    <t>Erection of mounting structure as required, including construction of foundation structure (including supply of all materials, labour, excavation etc.)</t>
  </si>
  <si>
    <t>Installation of Earthing System</t>
  </si>
  <si>
    <t>Construction of Cable trench &amp; slab. (including supply of all materials, labour, excavation etc.)</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</si>
</sst>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 numFmtId="190" formatCode="[$₹-4009]\ #,##0.00"/>
    <numFmt numFmtId="191" formatCode="[$-409]d\ mmmm\,\ yyyy"/>
    <numFmt numFmtId="192" formatCode="[$-409]h:mm:ss\ AM/PM"/>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sz val="16"/>
      <name val="Arial Narrow"/>
      <family val="2"/>
    </font>
    <font>
      <sz val="16"/>
      <color indexed="8"/>
      <name val="Arial Narrow"/>
      <family val="2"/>
    </font>
    <font>
      <b/>
      <sz val="16"/>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2"/>
      <color indexed="16"/>
      <name val="Arial"/>
      <family val="2"/>
    </font>
    <font>
      <sz val="11"/>
      <color indexed="8"/>
      <name val="Times New Roman"/>
      <family val="1"/>
    </font>
    <font>
      <b/>
      <sz val="16"/>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sz val="12"/>
      <color rgb="FF800000"/>
      <name val="Arial"/>
      <family val="2"/>
    </font>
    <font>
      <sz val="11"/>
      <color theme="1"/>
      <name val="Times New Roman"/>
      <family val="1"/>
    </font>
    <font>
      <b/>
      <sz val="16"/>
      <color theme="1"/>
      <name val="Arial Narrow"/>
      <family val="2"/>
    </font>
    <font>
      <sz val="16"/>
      <color theme="1"/>
      <name val="Arial Narrow"/>
      <family val="2"/>
    </font>
    <font>
      <sz val="16"/>
      <color rgb="FF00000A"/>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style="thin"/>
      <top/>
      <bottom style="thin"/>
    </border>
    <border>
      <left style="thin"/>
      <right style="thin"/>
      <top/>
      <bottom/>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6">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9"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8" fontId="72"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3" fillId="33" borderId="11" xfId="64" applyNumberFormat="1" applyFont="1" applyFill="1" applyBorder="1" applyAlignment="1">
      <alignment horizontal="center" vertical="center"/>
    </xf>
    <xf numFmtId="0" fontId="67"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9"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4" fillId="0" borderId="13" xfId="58" applyNumberFormat="1" applyFont="1" applyFill="1" applyBorder="1" applyAlignment="1">
      <alignment horizontal="center" vertical="center" wrapText="1" readingOrder="1"/>
      <protection/>
    </xf>
    <xf numFmtId="0" fontId="3" fillId="0" borderId="12" xfId="58" applyNumberFormat="1" applyFont="1" applyFill="1" applyBorder="1" applyAlignment="1">
      <alignment horizontal="center" vertical="center"/>
      <protection/>
    </xf>
    <xf numFmtId="0" fontId="70" fillId="0" borderId="12" xfId="57" applyNumberFormat="1" applyFont="1" applyFill="1" applyBorder="1" applyAlignment="1" applyProtection="1">
      <alignment horizontal="center" vertical="center"/>
      <protection/>
    </xf>
    <xf numFmtId="0" fontId="75"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7"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2" fontId="15" fillId="0" borderId="13" xfId="58" applyNumberFormat="1" applyFont="1" applyFill="1" applyBorder="1" applyAlignment="1">
      <alignment horizontal="right" vertical="center"/>
      <protection/>
    </xf>
    <xf numFmtId="0" fontId="76" fillId="0" borderId="13" xfId="0" applyFont="1" applyFill="1" applyBorder="1" applyAlignment="1">
      <alignment horizontal="center" vertical="center"/>
    </xf>
    <xf numFmtId="0" fontId="76" fillId="0" borderId="19" xfId="0" applyFont="1" applyFill="1" applyBorder="1" applyAlignment="1">
      <alignment horizontal="center" vertical="center"/>
    </xf>
    <xf numFmtId="0" fontId="77" fillId="0" borderId="13" xfId="0" applyFont="1" applyFill="1" applyBorder="1" applyAlignment="1">
      <alignment horizontal="left" vertical="top" wrapText="1"/>
    </xf>
    <xf numFmtId="0" fontId="78" fillId="0" borderId="13"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78" fillId="0" borderId="0" xfId="0" applyFont="1" applyFill="1" applyAlignment="1">
      <alignment horizontal="left" vertical="center" wrapText="1"/>
    </xf>
    <xf numFmtId="0" fontId="78" fillId="0" borderId="13" xfId="0" applyFont="1" applyFill="1" applyBorder="1" applyAlignment="1">
      <alignment horizontal="left" vertical="center"/>
    </xf>
    <xf numFmtId="0" fontId="19" fillId="0" borderId="13" xfId="0" applyFont="1" applyFill="1" applyBorder="1" applyAlignment="1">
      <alignment horizontal="left" vertical="center"/>
    </xf>
    <xf numFmtId="0" fontId="78" fillId="0" borderId="20" xfId="0" applyFont="1" applyFill="1" applyBorder="1" applyAlignment="1">
      <alignment horizontal="left" vertical="center" wrapText="1"/>
    </xf>
    <xf numFmtId="0" fontId="78" fillId="0" borderId="13" xfId="0" applyFont="1" applyFill="1" applyBorder="1" applyAlignment="1">
      <alignment vertical="center" wrapText="1"/>
    </xf>
    <xf numFmtId="0" fontId="78" fillId="0" borderId="13" xfId="0" applyFont="1" applyFill="1" applyBorder="1" applyAlignment="1">
      <alignment horizontal="center" vertical="center"/>
    </xf>
    <xf numFmtId="0" fontId="78" fillId="0" borderId="13" xfId="0" applyNumberFormat="1" applyFont="1" applyFill="1" applyBorder="1" applyAlignment="1">
      <alignment horizontal="center" vertical="center"/>
    </xf>
    <xf numFmtId="0" fontId="78" fillId="0" borderId="19" xfId="0" applyFont="1" applyFill="1" applyBorder="1" applyAlignment="1">
      <alignment horizontal="center" vertical="center"/>
    </xf>
    <xf numFmtId="0" fontId="21" fillId="0" borderId="13" xfId="0" applyFont="1" applyFill="1" applyBorder="1" applyAlignment="1">
      <alignment horizontal="left" vertical="center" wrapText="1"/>
    </xf>
    <xf numFmtId="0" fontId="2" fillId="0" borderId="13" xfId="57" applyNumberFormat="1" applyFont="1" applyFill="1" applyBorder="1" applyAlignment="1">
      <alignment horizontal="right" vertical="center" wrapText="1"/>
      <protection/>
    </xf>
    <xf numFmtId="0" fontId="78" fillId="0" borderId="13" xfId="0" applyFont="1" applyFill="1" applyBorder="1" applyAlignment="1">
      <alignment horizontal="left"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1" xfId="58" applyNumberFormat="1" applyFont="1" applyFill="1" applyBorder="1" applyAlignment="1">
      <alignment horizontal="center" vertical="center"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1914525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1914525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1924050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1895475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7"/>
  <sheetViews>
    <sheetView showGridLines="0" view="pageBreakPreview" zoomScale="60" zoomScaleNormal="60" zoomScalePageLayoutView="0" workbookViewId="0" topLeftCell="A1">
      <selection activeCell="B62" sqref="B62"/>
    </sheetView>
  </sheetViews>
  <sheetFormatPr defaultColWidth="9.140625" defaultRowHeight="15"/>
  <cols>
    <col min="1" max="1" width="17.7109375" style="35" customWidth="1"/>
    <col min="2" max="2" width="49.00390625" style="35" customWidth="1"/>
    <col min="3" max="3" width="6.421875" style="54" hidden="1" customWidth="1"/>
    <col min="4" max="4" width="14.57421875" style="73" customWidth="1"/>
    <col min="5" max="5" width="11.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99" t="str">
        <f>B2&amp;" BoQ"</f>
        <v>Item Rate BoQ</v>
      </c>
      <c r="B1" s="99"/>
      <c r="C1" s="99"/>
      <c r="D1" s="99"/>
      <c r="E1" s="99"/>
      <c r="F1" s="99"/>
      <c r="G1" s="99"/>
      <c r="H1" s="99"/>
      <c r="I1" s="99"/>
      <c r="J1" s="99"/>
      <c r="K1" s="99"/>
      <c r="L1" s="9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100" t="s">
        <v>53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7"/>
      <c r="IF4" s="7"/>
      <c r="IG4" s="7"/>
      <c r="IH4" s="7"/>
      <c r="II4" s="7"/>
    </row>
    <row r="5" spans="1:243" s="6" customFormat="1" ht="30.75" customHeight="1">
      <c r="A5" s="100" t="s">
        <v>209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7"/>
      <c r="IF5" s="7"/>
      <c r="IG5" s="7"/>
      <c r="IH5" s="7"/>
      <c r="II5" s="7"/>
    </row>
    <row r="6" spans="1:243" s="6" customFormat="1" ht="30.75" customHeight="1">
      <c r="A6" s="100" t="s">
        <v>50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7"/>
      <c r="IF6" s="7"/>
      <c r="IG6" s="7"/>
      <c r="IH6" s="7"/>
      <c r="II6" s="7"/>
    </row>
    <row r="7" spans="1:243" s="6"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7"/>
      <c r="IF7" s="7"/>
      <c r="IG7" s="7"/>
      <c r="IH7" s="7"/>
      <c r="II7" s="7"/>
    </row>
    <row r="8" spans="1:243" s="9" customFormat="1" ht="65.25" customHeight="1">
      <c r="A8" s="8" t="s">
        <v>44</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7.5" customHeight="1">
      <c r="A13" s="53">
        <v>1</v>
      </c>
      <c r="B13" s="77" t="s">
        <v>199</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132" customHeight="1">
      <c r="A14" s="74">
        <v>1.01</v>
      </c>
      <c r="B14" s="78" t="s">
        <v>114</v>
      </c>
      <c r="C14" s="55" t="s">
        <v>47</v>
      </c>
      <c r="D14" s="75">
        <v>1</v>
      </c>
      <c r="E14" s="75" t="s">
        <v>122</v>
      </c>
      <c r="F14" s="47"/>
      <c r="G14" s="26"/>
      <c r="H14" s="20"/>
      <c r="I14" s="19" t="s">
        <v>35</v>
      </c>
      <c r="J14" s="21">
        <f aca="true" t="shared" si="0" ref="J14:J73">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85.5" customHeight="1">
      <c r="A15" s="74">
        <v>1.02</v>
      </c>
      <c r="B15" s="78" t="s">
        <v>115</v>
      </c>
      <c r="C15" s="55" t="s">
        <v>48</v>
      </c>
      <c r="D15" s="75">
        <v>1</v>
      </c>
      <c r="E15" s="75" t="s">
        <v>56</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94.5" customHeight="1">
      <c r="A16" s="74">
        <v>1.03</v>
      </c>
      <c r="B16" s="78" t="s">
        <v>116</v>
      </c>
      <c r="C16" s="55" t="s">
        <v>57</v>
      </c>
      <c r="D16" s="75">
        <v>1</v>
      </c>
      <c r="E16" s="75" t="s">
        <v>56</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102.75" customHeight="1">
      <c r="A17" s="74">
        <v>1.04</v>
      </c>
      <c r="B17" s="78" t="s">
        <v>117</v>
      </c>
      <c r="C17" s="55" t="s">
        <v>58</v>
      </c>
      <c r="D17" s="75">
        <v>3</v>
      </c>
      <c r="E17" s="75" t="s">
        <v>122</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48.75" customHeight="1">
      <c r="A18" s="74">
        <v>1.05</v>
      </c>
      <c r="B18" s="78" t="s">
        <v>118</v>
      </c>
      <c r="C18" s="55" t="s">
        <v>59</v>
      </c>
      <c r="D18" s="75">
        <v>3</v>
      </c>
      <c r="E18" s="75" t="s">
        <v>55</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4">
        <v>1.06</v>
      </c>
      <c r="B19" s="78" t="s">
        <v>119</v>
      </c>
      <c r="C19" s="55" t="s">
        <v>60</v>
      </c>
      <c r="D19" s="75">
        <v>3</v>
      </c>
      <c r="E19" s="75" t="s">
        <v>122</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48.75" customHeight="1">
      <c r="A20" s="74">
        <v>1.07</v>
      </c>
      <c r="B20" s="78" t="s">
        <v>120</v>
      </c>
      <c r="C20" s="55" t="s">
        <v>61</v>
      </c>
      <c r="D20" s="75">
        <v>2</v>
      </c>
      <c r="E20" s="75" t="s">
        <v>122</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9" t="s">
        <v>121</v>
      </c>
      <c r="C21" s="55" t="s">
        <v>62</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75" customHeight="1">
      <c r="A22" s="74">
        <v>2.01</v>
      </c>
      <c r="B22" s="78" t="s">
        <v>123</v>
      </c>
      <c r="C22" s="55" t="s">
        <v>63</v>
      </c>
      <c r="D22" s="75">
        <v>1</v>
      </c>
      <c r="E22" s="75" t="s">
        <v>56</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32">total_amount_ba($B$2,$D$2,D22,F22,J22,K22,M22)</f>
        <v>0</v>
      </c>
      <c r="BB22" s="45">
        <f aca="true" t="shared" si="5" ref="BB22:BB32">BA22+SUM(N22:AZ22)</f>
        <v>0</v>
      </c>
      <c r="BC22" s="23" t="str">
        <f aca="true" t="shared" si="6" ref="BC22:BC32">SpellNumber(L22,BB22)</f>
        <v>INR Zero Only</v>
      </c>
      <c r="IE22" s="25">
        <v>1.01</v>
      </c>
      <c r="IF22" s="25" t="s">
        <v>36</v>
      </c>
      <c r="IG22" s="25" t="s">
        <v>33</v>
      </c>
      <c r="IH22" s="25">
        <v>123.223</v>
      </c>
      <c r="II22" s="25" t="s">
        <v>34</v>
      </c>
    </row>
    <row r="23" spans="1:243" s="24" customFormat="1" ht="69" customHeight="1">
      <c r="A23" s="74">
        <v>2.02</v>
      </c>
      <c r="B23" s="78" t="s">
        <v>124</v>
      </c>
      <c r="C23" s="55" t="s">
        <v>64</v>
      </c>
      <c r="D23" s="75">
        <v>3</v>
      </c>
      <c r="E23" s="75" t="s">
        <v>54</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4">
        <v>2.03</v>
      </c>
      <c r="B24" s="78" t="s">
        <v>125</v>
      </c>
      <c r="C24" s="55" t="s">
        <v>65</v>
      </c>
      <c r="D24" s="75">
        <v>3</v>
      </c>
      <c r="E24" s="75" t="s">
        <v>54</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4">
        <v>2.04</v>
      </c>
      <c r="B25" s="78" t="s">
        <v>126</v>
      </c>
      <c r="C25" s="55" t="s">
        <v>66</v>
      </c>
      <c r="D25" s="75">
        <v>2</v>
      </c>
      <c r="E25" s="75" t="s">
        <v>122</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46.5" customHeight="1">
      <c r="A26" s="74">
        <v>2.05</v>
      </c>
      <c r="B26" s="78" t="s">
        <v>127</v>
      </c>
      <c r="C26" s="55" t="s">
        <v>67</v>
      </c>
      <c r="D26" s="75">
        <v>1</v>
      </c>
      <c r="E26" s="75" t="s">
        <v>56</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14" customFormat="1" ht="34.5" customHeight="1">
      <c r="A27" s="53">
        <v>3</v>
      </c>
      <c r="B27" s="77" t="s">
        <v>231</v>
      </c>
      <c r="C27" s="55" t="s">
        <v>68</v>
      </c>
      <c r="D27" s="70"/>
      <c r="E27" s="53"/>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2"/>
      <c r="BB27" s="62"/>
      <c r="BC27" s="18"/>
      <c r="IE27" s="15"/>
      <c r="IF27" s="15"/>
      <c r="IG27" s="15"/>
      <c r="IH27" s="15"/>
      <c r="II27" s="15"/>
    </row>
    <row r="28" spans="1:243" s="24" customFormat="1" ht="80.25" customHeight="1">
      <c r="A28" s="74">
        <v>3.01</v>
      </c>
      <c r="B28" s="78" t="s">
        <v>128</v>
      </c>
      <c r="C28" s="55" t="s">
        <v>69</v>
      </c>
      <c r="D28" s="75">
        <v>1</v>
      </c>
      <c r="E28" s="75" t="s">
        <v>122</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24" customFormat="1" ht="107.25" customHeight="1">
      <c r="A29" s="74">
        <v>3.02</v>
      </c>
      <c r="B29" s="78" t="s">
        <v>129</v>
      </c>
      <c r="C29" s="55" t="s">
        <v>70</v>
      </c>
      <c r="D29" s="75">
        <v>1</v>
      </c>
      <c r="E29" s="75" t="s">
        <v>133</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4"/>
        <v>0</v>
      </c>
      <c r="BB29" s="45">
        <f t="shared" si="5"/>
        <v>0</v>
      </c>
      <c r="BC29" s="23" t="str">
        <f t="shared" si="6"/>
        <v>INR Zero Only</v>
      </c>
      <c r="IE29" s="25">
        <v>1.01</v>
      </c>
      <c r="IF29" s="25" t="s">
        <v>36</v>
      </c>
      <c r="IG29" s="25" t="s">
        <v>33</v>
      </c>
      <c r="IH29" s="25">
        <v>123.223</v>
      </c>
      <c r="II29" s="25" t="s">
        <v>34</v>
      </c>
    </row>
    <row r="30" spans="1:243" s="24" customFormat="1" ht="90" customHeight="1">
      <c r="A30" s="74">
        <v>3.03</v>
      </c>
      <c r="B30" s="78" t="s">
        <v>130</v>
      </c>
      <c r="C30" s="55" t="s">
        <v>71</v>
      </c>
      <c r="D30" s="75">
        <v>1</v>
      </c>
      <c r="E30" s="75" t="s">
        <v>55</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4"/>
        <v>0</v>
      </c>
      <c r="BB30" s="45">
        <f t="shared" si="5"/>
        <v>0</v>
      </c>
      <c r="BC30" s="23" t="str">
        <f t="shared" si="6"/>
        <v>INR Zero Only</v>
      </c>
      <c r="IE30" s="25">
        <v>1.01</v>
      </c>
      <c r="IF30" s="25" t="s">
        <v>36</v>
      </c>
      <c r="IG30" s="25" t="s">
        <v>33</v>
      </c>
      <c r="IH30" s="25">
        <v>123.223</v>
      </c>
      <c r="II30" s="25" t="s">
        <v>34</v>
      </c>
    </row>
    <row r="31" spans="1:243" s="24" customFormat="1" ht="57.75" customHeight="1">
      <c r="A31" s="74">
        <v>3.04</v>
      </c>
      <c r="B31" s="78" t="s">
        <v>131</v>
      </c>
      <c r="C31" s="55" t="s">
        <v>72</v>
      </c>
      <c r="D31" s="75">
        <v>200</v>
      </c>
      <c r="E31" s="75" t="s">
        <v>134</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4"/>
        <v>0</v>
      </c>
      <c r="BB31" s="45">
        <f t="shared" si="5"/>
        <v>0</v>
      </c>
      <c r="BC31" s="23" t="str">
        <f t="shared" si="6"/>
        <v>INR Zero Only</v>
      </c>
      <c r="IE31" s="25">
        <v>1.01</v>
      </c>
      <c r="IF31" s="25" t="s">
        <v>36</v>
      </c>
      <c r="IG31" s="25" t="s">
        <v>33</v>
      </c>
      <c r="IH31" s="25">
        <v>123.223</v>
      </c>
      <c r="II31" s="25" t="s">
        <v>34</v>
      </c>
    </row>
    <row r="32" spans="1:243" s="24" customFormat="1" ht="56.25" customHeight="1">
      <c r="A32" s="74">
        <v>3.05</v>
      </c>
      <c r="B32" s="78" t="s">
        <v>132</v>
      </c>
      <c r="C32" s="55" t="s">
        <v>73</v>
      </c>
      <c r="D32" s="75">
        <v>1</v>
      </c>
      <c r="E32" s="75" t="s">
        <v>122</v>
      </c>
      <c r="F32" s="47"/>
      <c r="G32" s="26"/>
      <c r="H32" s="20"/>
      <c r="I32" s="19" t="s">
        <v>35</v>
      </c>
      <c r="J32" s="21">
        <f>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4"/>
        <v>0</v>
      </c>
      <c r="BB32" s="45">
        <f t="shared" si="5"/>
        <v>0</v>
      </c>
      <c r="BC32" s="23" t="str">
        <f t="shared" si="6"/>
        <v>INR Zero Only</v>
      </c>
      <c r="IE32" s="25">
        <v>1.01</v>
      </c>
      <c r="IF32" s="25" t="s">
        <v>36</v>
      </c>
      <c r="IG32" s="25" t="s">
        <v>33</v>
      </c>
      <c r="IH32" s="25">
        <v>123.223</v>
      </c>
      <c r="II32" s="25" t="s">
        <v>34</v>
      </c>
    </row>
    <row r="33" spans="1:243" s="14" customFormat="1" ht="37.5" customHeight="1">
      <c r="A33" s="53">
        <v>4</v>
      </c>
      <c r="B33" s="79" t="s">
        <v>135</v>
      </c>
      <c r="C33" s="55" t="s">
        <v>74</v>
      </c>
      <c r="D33" s="70"/>
      <c r="E33" s="53"/>
      <c r="F33" s="18"/>
      <c r="G33" s="18"/>
      <c r="H33" s="18"/>
      <c r="I33" s="18"/>
      <c r="J33" s="18"/>
      <c r="K33" s="18"/>
      <c r="L33" s="18"/>
      <c r="M33" s="18"/>
      <c r="N33" s="18"/>
      <c r="O33" s="18"/>
      <c r="P33" s="18"/>
      <c r="Q33" s="18"/>
      <c r="R33" s="18"/>
      <c r="S33" s="1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2"/>
      <c r="BB33" s="62"/>
      <c r="BC33" s="18"/>
      <c r="IE33" s="15"/>
      <c r="IF33" s="15"/>
      <c r="IG33" s="15"/>
      <c r="IH33" s="15"/>
      <c r="II33" s="15"/>
    </row>
    <row r="34" spans="1:243" s="24" customFormat="1" ht="63" customHeight="1">
      <c r="A34" s="74">
        <v>4.01</v>
      </c>
      <c r="B34" s="78" t="s">
        <v>136</v>
      </c>
      <c r="C34" s="55" t="s">
        <v>75</v>
      </c>
      <c r="D34" s="75">
        <v>12</v>
      </c>
      <c r="E34" s="75" t="s">
        <v>122</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24" customFormat="1" ht="50.25" customHeight="1">
      <c r="A35" s="74">
        <v>4.02</v>
      </c>
      <c r="B35" s="78" t="s">
        <v>137</v>
      </c>
      <c r="C35" s="55" t="s">
        <v>76</v>
      </c>
      <c r="D35" s="75">
        <v>12</v>
      </c>
      <c r="E35" s="75" t="s">
        <v>122</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24" customFormat="1" ht="26.25" customHeight="1">
      <c r="A36" s="74">
        <v>4.03</v>
      </c>
      <c r="B36" s="78" t="s">
        <v>139</v>
      </c>
      <c r="C36" s="55" t="s">
        <v>77</v>
      </c>
      <c r="D36" s="75">
        <v>0.2</v>
      </c>
      <c r="E36" s="75" t="s">
        <v>138</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36</v>
      </c>
      <c r="IG36" s="25" t="s">
        <v>33</v>
      </c>
      <c r="IH36" s="25">
        <v>123.223</v>
      </c>
      <c r="II36" s="25" t="s">
        <v>34</v>
      </c>
    </row>
    <row r="37" spans="1:243" s="14" customFormat="1" ht="37.5" customHeight="1">
      <c r="A37" s="53">
        <v>5</v>
      </c>
      <c r="B37" s="79" t="s">
        <v>140</v>
      </c>
      <c r="C37" s="55" t="s">
        <v>78</v>
      </c>
      <c r="D37" s="70"/>
      <c r="E37" s="53"/>
      <c r="F37" s="18"/>
      <c r="G37" s="18"/>
      <c r="H37" s="18"/>
      <c r="I37" s="18"/>
      <c r="J37" s="18"/>
      <c r="K37" s="18"/>
      <c r="L37" s="18"/>
      <c r="M37" s="18"/>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2"/>
      <c r="BB37" s="62"/>
      <c r="BC37" s="18"/>
      <c r="IE37" s="15"/>
      <c r="IF37" s="15"/>
      <c r="IG37" s="15"/>
      <c r="IH37" s="15"/>
      <c r="II37" s="15"/>
    </row>
    <row r="38" spans="1:243" s="24" customFormat="1" ht="43.5" customHeight="1">
      <c r="A38" s="74">
        <v>5.01</v>
      </c>
      <c r="B38" s="80" t="s">
        <v>141</v>
      </c>
      <c r="C38" s="55" t="s">
        <v>79</v>
      </c>
      <c r="D38" s="75">
        <v>300</v>
      </c>
      <c r="E38" s="75" t="s">
        <v>144</v>
      </c>
      <c r="F38" s="47"/>
      <c r="G38" s="26"/>
      <c r="H38" s="20"/>
      <c r="I38" s="19" t="s">
        <v>35</v>
      </c>
      <c r="J38" s="21">
        <f t="shared" si="0"/>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aca="true" t="shared" si="7" ref="BA38:BA49">total_amount_ba($B$2,$D$2,D38,F38,J38,K38,M38)</f>
        <v>0</v>
      </c>
      <c r="BB38" s="45">
        <f aca="true" t="shared" si="8" ref="BB38:BB49">BA38+SUM(N38:AZ38)</f>
        <v>0</v>
      </c>
      <c r="BC38" s="23" t="str">
        <f aca="true" t="shared" si="9" ref="BC38:BC49">SpellNumber(L38,BB38)</f>
        <v>INR Zero Only</v>
      </c>
      <c r="IE38" s="25">
        <v>1.01</v>
      </c>
      <c r="IF38" s="25" t="s">
        <v>36</v>
      </c>
      <c r="IG38" s="25" t="s">
        <v>33</v>
      </c>
      <c r="IH38" s="25">
        <v>123.223</v>
      </c>
      <c r="II38" s="25" t="s">
        <v>34</v>
      </c>
    </row>
    <row r="39" spans="1:243" s="24" customFormat="1" ht="102" customHeight="1">
      <c r="A39" s="74">
        <v>5.02</v>
      </c>
      <c r="B39" s="81" t="s">
        <v>142</v>
      </c>
      <c r="C39" s="55" t="s">
        <v>80</v>
      </c>
      <c r="D39" s="75">
        <v>100</v>
      </c>
      <c r="E39" s="75" t="s">
        <v>144</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42.75" customHeight="1">
      <c r="A40" s="74">
        <v>5.03</v>
      </c>
      <c r="B40" s="82" t="s">
        <v>143</v>
      </c>
      <c r="C40" s="55" t="s">
        <v>81</v>
      </c>
      <c r="D40" s="75">
        <v>3</v>
      </c>
      <c r="E40" s="75" t="s">
        <v>122</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14" customFormat="1" ht="37.5" customHeight="1">
      <c r="A41" s="53">
        <v>6</v>
      </c>
      <c r="B41" s="79" t="s">
        <v>145</v>
      </c>
      <c r="C41" s="55" t="s">
        <v>82</v>
      </c>
      <c r="D41" s="70"/>
      <c r="E41" s="53"/>
      <c r="F41" s="18"/>
      <c r="G41" s="18"/>
      <c r="H41" s="18"/>
      <c r="I41" s="18"/>
      <c r="J41" s="18"/>
      <c r="K41" s="18"/>
      <c r="L41" s="18"/>
      <c r="M41" s="18"/>
      <c r="N41" s="18"/>
      <c r="O41" s="18"/>
      <c r="P41" s="18"/>
      <c r="Q41" s="18"/>
      <c r="R41" s="18"/>
      <c r="S41" s="13"/>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62"/>
      <c r="BB41" s="62"/>
      <c r="BC41" s="18"/>
      <c r="IE41" s="15"/>
      <c r="IF41" s="15"/>
      <c r="IG41" s="15"/>
      <c r="IH41" s="15"/>
      <c r="II41" s="15"/>
    </row>
    <row r="42" spans="1:243" s="24" customFormat="1" ht="48.75" customHeight="1">
      <c r="A42" s="74">
        <v>6.01</v>
      </c>
      <c r="B42" s="83" t="s">
        <v>146</v>
      </c>
      <c r="C42" s="55" t="s">
        <v>83</v>
      </c>
      <c r="D42" s="75">
        <v>400</v>
      </c>
      <c r="E42" s="75" t="s">
        <v>144</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7"/>
        <v>0</v>
      </c>
      <c r="BB42" s="45">
        <f t="shared" si="8"/>
        <v>0</v>
      </c>
      <c r="BC42" s="23" t="str">
        <f t="shared" si="9"/>
        <v>INR Zero Only</v>
      </c>
      <c r="IE42" s="25">
        <v>1.01</v>
      </c>
      <c r="IF42" s="25" t="s">
        <v>36</v>
      </c>
      <c r="IG42" s="25" t="s">
        <v>33</v>
      </c>
      <c r="IH42" s="25">
        <v>123.223</v>
      </c>
      <c r="II42" s="25" t="s">
        <v>34</v>
      </c>
    </row>
    <row r="43" spans="1:243" s="24" customFormat="1" ht="34.5" customHeight="1">
      <c r="A43" s="74">
        <v>6.02</v>
      </c>
      <c r="B43" s="83" t="s">
        <v>147</v>
      </c>
      <c r="C43" s="55" t="s">
        <v>84</v>
      </c>
      <c r="D43" s="75">
        <v>400</v>
      </c>
      <c r="E43" s="75" t="s">
        <v>144</v>
      </c>
      <c r="F43" s="47"/>
      <c r="G43" s="26"/>
      <c r="H43" s="20"/>
      <c r="I43" s="19" t="s">
        <v>35</v>
      </c>
      <c r="J43" s="21">
        <f t="shared" si="0"/>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7"/>
        <v>0</v>
      </c>
      <c r="BB43" s="45">
        <f t="shared" si="8"/>
        <v>0</v>
      </c>
      <c r="BC43" s="23" t="str">
        <f t="shared" si="9"/>
        <v>INR Zero Only</v>
      </c>
      <c r="IE43" s="25">
        <v>1.01</v>
      </c>
      <c r="IF43" s="25" t="s">
        <v>36</v>
      </c>
      <c r="IG43" s="25" t="s">
        <v>33</v>
      </c>
      <c r="IH43" s="25">
        <v>123.223</v>
      </c>
      <c r="II43" s="25" t="s">
        <v>34</v>
      </c>
    </row>
    <row r="44" spans="1:243" s="24" customFormat="1" ht="21.75" customHeight="1">
      <c r="A44" s="74">
        <v>6.03</v>
      </c>
      <c r="B44" s="83" t="s">
        <v>148</v>
      </c>
      <c r="C44" s="55" t="s">
        <v>85</v>
      </c>
      <c r="D44" s="75">
        <v>400</v>
      </c>
      <c r="E44" s="75" t="s">
        <v>144</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7"/>
        <v>0</v>
      </c>
      <c r="BB44" s="45">
        <f t="shared" si="8"/>
        <v>0</v>
      </c>
      <c r="BC44" s="23" t="str">
        <f t="shared" si="9"/>
        <v>INR Zero Only</v>
      </c>
      <c r="IE44" s="25">
        <v>1.01</v>
      </c>
      <c r="IF44" s="25" t="s">
        <v>36</v>
      </c>
      <c r="IG44" s="25" t="s">
        <v>33</v>
      </c>
      <c r="IH44" s="25">
        <v>123.223</v>
      </c>
      <c r="II44" s="25" t="s">
        <v>34</v>
      </c>
    </row>
    <row r="45" spans="1:243" s="24" customFormat="1" ht="32.25" customHeight="1">
      <c r="A45" s="74">
        <v>6.04</v>
      </c>
      <c r="B45" s="84" t="s">
        <v>149</v>
      </c>
      <c r="C45" s="55" t="s">
        <v>86</v>
      </c>
      <c r="D45" s="75">
        <v>400</v>
      </c>
      <c r="E45" s="75" t="s">
        <v>144</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7"/>
        <v>0</v>
      </c>
      <c r="BB45" s="45">
        <f t="shared" si="8"/>
        <v>0</v>
      </c>
      <c r="BC45" s="23" t="str">
        <f t="shared" si="9"/>
        <v>INR Zero Only</v>
      </c>
      <c r="IE45" s="25">
        <v>1.01</v>
      </c>
      <c r="IF45" s="25" t="s">
        <v>36</v>
      </c>
      <c r="IG45" s="25" t="s">
        <v>33</v>
      </c>
      <c r="IH45" s="25">
        <v>123.223</v>
      </c>
      <c r="II45" s="25" t="s">
        <v>34</v>
      </c>
    </row>
    <row r="46" spans="1:243" s="14" customFormat="1" ht="37.5" customHeight="1">
      <c r="A46" s="53">
        <v>7</v>
      </c>
      <c r="B46" s="79" t="s">
        <v>150</v>
      </c>
      <c r="C46" s="55" t="s">
        <v>87</v>
      </c>
      <c r="D46" s="70"/>
      <c r="E46" s="53"/>
      <c r="F46" s="18"/>
      <c r="G46" s="18"/>
      <c r="H46" s="18"/>
      <c r="I46" s="18"/>
      <c r="J46" s="18"/>
      <c r="K46" s="18"/>
      <c r="L46" s="18"/>
      <c r="M46" s="18"/>
      <c r="N46" s="18"/>
      <c r="O46" s="18"/>
      <c r="P46" s="18"/>
      <c r="Q46" s="18"/>
      <c r="R46" s="18"/>
      <c r="S46" s="13"/>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62"/>
      <c r="BB46" s="62"/>
      <c r="BC46" s="18"/>
      <c r="IE46" s="15"/>
      <c r="IF46" s="15"/>
      <c r="IG46" s="15"/>
      <c r="IH46" s="15"/>
      <c r="II46" s="15"/>
    </row>
    <row r="47" spans="1:243" s="24" customFormat="1" ht="31.5" customHeight="1">
      <c r="A47" s="74">
        <v>7.01</v>
      </c>
      <c r="B47" s="78" t="s">
        <v>151</v>
      </c>
      <c r="C47" s="55" t="s">
        <v>88</v>
      </c>
      <c r="D47" s="75">
        <v>400</v>
      </c>
      <c r="E47" s="75" t="s">
        <v>144</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7"/>
        <v>0</v>
      </c>
      <c r="BB47" s="45">
        <f t="shared" si="8"/>
        <v>0</v>
      </c>
      <c r="BC47" s="23" t="str">
        <f t="shared" si="9"/>
        <v>INR Zero Only</v>
      </c>
      <c r="IE47" s="25">
        <v>1.01</v>
      </c>
      <c r="IF47" s="25" t="s">
        <v>36</v>
      </c>
      <c r="IG47" s="25" t="s">
        <v>33</v>
      </c>
      <c r="IH47" s="25">
        <v>123.223</v>
      </c>
      <c r="II47" s="25" t="s">
        <v>34</v>
      </c>
    </row>
    <row r="48" spans="1:243" s="24" customFormat="1" ht="29.25" customHeight="1">
      <c r="A48" s="74">
        <v>7.02</v>
      </c>
      <c r="B48" s="78" t="s">
        <v>152</v>
      </c>
      <c r="C48" s="55" t="s">
        <v>89</v>
      </c>
      <c r="D48" s="75">
        <v>400</v>
      </c>
      <c r="E48" s="75" t="s">
        <v>144</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7"/>
        <v>0</v>
      </c>
      <c r="BB48" s="45">
        <f t="shared" si="8"/>
        <v>0</v>
      </c>
      <c r="BC48" s="23" t="str">
        <f t="shared" si="9"/>
        <v>INR Zero Only</v>
      </c>
      <c r="IE48" s="25">
        <v>1.01</v>
      </c>
      <c r="IF48" s="25" t="s">
        <v>36</v>
      </c>
      <c r="IG48" s="25" t="s">
        <v>33</v>
      </c>
      <c r="IH48" s="25">
        <v>123.223</v>
      </c>
      <c r="II48" s="25" t="s">
        <v>34</v>
      </c>
    </row>
    <row r="49" spans="1:243" s="24" customFormat="1" ht="33" customHeight="1">
      <c r="A49" s="74">
        <v>7.03</v>
      </c>
      <c r="B49" s="83" t="s">
        <v>157</v>
      </c>
      <c r="C49" s="55" t="s">
        <v>90</v>
      </c>
      <c r="D49" s="75">
        <v>400</v>
      </c>
      <c r="E49" s="75" t="s">
        <v>144</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7"/>
        <v>0</v>
      </c>
      <c r="BB49" s="45">
        <f t="shared" si="8"/>
        <v>0</v>
      </c>
      <c r="BC49" s="23" t="str">
        <f t="shared" si="9"/>
        <v>INR Zero Only</v>
      </c>
      <c r="IE49" s="25">
        <v>1.01</v>
      </c>
      <c r="IF49" s="25" t="s">
        <v>36</v>
      </c>
      <c r="IG49" s="25" t="s">
        <v>33</v>
      </c>
      <c r="IH49" s="25">
        <v>123.223</v>
      </c>
      <c r="II49" s="25" t="s">
        <v>34</v>
      </c>
    </row>
    <row r="50" spans="1:243" s="24" customFormat="1" ht="77.25" customHeight="1">
      <c r="A50" s="53">
        <v>8</v>
      </c>
      <c r="B50" s="79" t="s">
        <v>153</v>
      </c>
      <c r="C50" s="55" t="s">
        <v>91</v>
      </c>
      <c r="D50" s="75">
        <v>6</v>
      </c>
      <c r="E50" s="75" t="s">
        <v>55</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24" customFormat="1" ht="180" customHeight="1">
      <c r="A51" s="53">
        <v>9</v>
      </c>
      <c r="B51" s="79" t="s">
        <v>154</v>
      </c>
      <c r="C51" s="55" t="s">
        <v>92</v>
      </c>
      <c r="D51" s="75">
        <v>1</v>
      </c>
      <c r="E51" s="75" t="s">
        <v>122</v>
      </c>
      <c r="F51" s="47"/>
      <c r="G51" s="26"/>
      <c r="H51" s="20"/>
      <c r="I51" s="19" t="s">
        <v>35</v>
      </c>
      <c r="J51" s="21">
        <f t="shared" si="0"/>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total_amount_ba($B$2,$D$2,D51,F51,J51,K51,M51)</f>
        <v>0</v>
      </c>
      <c r="BB51" s="45">
        <f>BA51+SUM(N51:AZ51)</f>
        <v>0</v>
      </c>
      <c r="BC51" s="23" t="str">
        <f>SpellNumber(L51,BB51)</f>
        <v>INR Zero Only</v>
      </c>
      <c r="IE51" s="25">
        <v>1.01</v>
      </c>
      <c r="IF51" s="25" t="s">
        <v>36</v>
      </c>
      <c r="IG51" s="25" t="s">
        <v>33</v>
      </c>
      <c r="IH51" s="25">
        <v>123.223</v>
      </c>
      <c r="II51" s="25" t="s">
        <v>34</v>
      </c>
    </row>
    <row r="52" spans="1:243" s="24" customFormat="1" ht="35.25" customHeight="1">
      <c r="A52" s="53">
        <v>10</v>
      </c>
      <c r="B52" s="90" t="s">
        <v>155</v>
      </c>
      <c r="C52" s="55" t="s">
        <v>93</v>
      </c>
      <c r="D52" s="75">
        <v>1</v>
      </c>
      <c r="E52" s="75" t="s">
        <v>55</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total_amount_ba($B$2,$D$2,D52,F52,J52,K52,M52)</f>
        <v>0</v>
      </c>
      <c r="BB52" s="45">
        <f>BA52+SUM(N52:AZ52)</f>
        <v>0</v>
      </c>
      <c r="BC52" s="23" t="str">
        <f>SpellNumber(L52,BB52)</f>
        <v>INR Zero Only</v>
      </c>
      <c r="IE52" s="25">
        <v>1.01</v>
      </c>
      <c r="IF52" s="25" t="s">
        <v>36</v>
      </c>
      <c r="IG52" s="25" t="s">
        <v>33</v>
      </c>
      <c r="IH52" s="25">
        <v>123.223</v>
      </c>
      <c r="II52" s="25" t="s">
        <v>34</v>
      </c>
    </row>
    <row r="53" spans="1:243" s="24" customFormat="1" ht="27" customHeight="1">
      <c r="A53" s="53">
        <v>11</v>
      </c>
      <c r="B53" s="90" t="s">
        <v>156</v>
      </c>
      <c r="C53" s="55" t="s">
        <v>94</v>
      </c>
      <c r="D53" s="75">
        <v>1</v>
      </c>
      <c r="E53" s="75" t="s">
        <v>55</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aca="true" t="shared" si="10" ref="BA53:BA62">total_amount_ba($B$2,$D$2,D53,F53,J53,K53,M53)</f>
        <v>0</v>
      </c>
      <c r="BB53" s="45">
        <f aca="true" t="shared" si="11" ref="BB53:BB62">BA53+SUM(N53:AZ53)</f>
        <v>0</v>
      </c>
      <c r="BC53" s="23" t="str">
        <f aca="true" t="shared" si="12" ref="BC53:BC62">SpellNumber(L53,BB53)</f>
        <v>INR Zero Only</v>
      </c>
      <c r="IE53" s="25">
        <v>1.01</v>
      </c>
      <c r="IF53" s="25" t="s">
        <v>36</v>
      </c>
      <c r="IG53" s="25" t="s">
        <v>33</v>
      </c>
      <c r="IH53" s="25">
        <v>123.223</v>
      </c>
      <c r="II53" s="25" t="s">
        <v>34</v>
      </c>
    </row>
    <row r="54" spans="1:243" s="14" customFormat="1" ht="37.5" customHeight="1">
      <c r="A54" s="53">
        <v>12</v>
      </c>
      <c r="B54" s="79" t="s">
        <v>158</v>
      </c>
      <c r="C54" s="55" t="s">
        <v>95</v>
      </c>
      <c r="D54" s="70"/>
      <c r="E54" s="53"/>
      <c r="F54" s="18"/>
      <c r="G54" s="18"/>
      <c r="H54" s="18"/>
      <c r="I54" s="18"/>
      <c r="J54" s="18"/>
      <c r="K54" s="18"/>
      <c r="L54" s="18"/>
      <c r="M54" s="18"/>
      <c r="N54" s="18"/>
      <c r="O54" s="18"/>
      <c r="P54" s="18"/>
      <c r="Q54" s="18"/>
      <c r="R54" s="18"/>
      <c r="S54" s="13"/>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2"/>
      <c r="BB54" s="62"/>
      <c r="BC54" s="18"/>
      <c r="IE54" s="15"/>
      <c r="IF54" s="15"/>
      <c r="IG54" s="15"/>
      <c r="IH54" s="15"/>
      <c r="II54" s="15"/>
    </row>
    <row r="55" spans="1:243" s="14" customFormat="1" ht="37.5" customHeight="1">
      <c r="A55" s="74">
        <v>12.01</v>
      </c>
      <c r="B55" s="78" t="s">
        <v>159</v>
      </c>
      <c r="C55" s="55" t="s">
        <v>96</v>
      </c>
      <c r="D55" s="70"/>
      <c r="E55" s="53"/>
      <c r="F55" s="18"/>
      <c r="G55" s="18"/>
      <c r="H55" s="18"/>
      <c r="I55" s="18"/>
      <c r="J55" s="18"/>
      <c r="K55" s="18"/>
      <c r="L55" s="18"/>
      <c r="M55" s="18"/>
      <c r="N55" s="18"/>
      <c r="O55" s="18"/>
      <c r="P55" s="18"/>
      <c r="Q55" s="18"/>
      <c r="R55" s="18"/>
      <c r="S55" s="13"/>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62"/>
      <c r="BB55" s="62"/>
      <c r="BC55" s="18"/>
      <c r="IE55" s="15"/>
      <c r="IF55" s="15"/>
      <c r="IG55" s="15"/>
      <c r="IH55" s="15"/>
      <c r="II55" s="15"/>
    </row>
    <row r="56" spans="1:243" s="24" customFormat="1" ht="25.5" customHeight="1">
      <c r="A56" s="74">
        <v>12.02</v>
      </c>
      <c r="B56" s="78" t="s">
        <v>160</v>
      </c>
      <c r="C56" s="55" t="s">
        <v>97</v>
      </c>
      <c r="D56" s="76">
        <v>1</v>
      </c>
      <c r="E56" s="76" t="s">
        <v>122</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0"/>
        <v>0</v>
      </c>
      <c r="BB56" s="45">
        <f t="shared" si="11"/>
        <v>0</v>
      </c>
      <c r="BC56" s="23" t="str">
        <f t="shared" si="12"/>
        <v>INR Zero Only</v>
      </c>
      <c r="IE56" s="25">
        <v>1.01</v>
      </c>
      <c r="IF56" s="25" t="s">
        <v>36</v>
      </c>
      <c r="IG56" s="25" t="s">
        <v>33</v>
      </c>
      <c r="IH56" s="25">
        <v>123.223</v>
      </c>
      <c r="II56" s="25" t="s">
        <v>34</v>
      </c>
    </row>
    <row r="57" spans="1:243" s="24" customFormat="1" ht="21" customHeight="1">
      <c r="A57" s="74">
        <v>12.03</v>
      </c>
      <c r="B57" s="78" t="s">
        <v>161</v>
      </c>
      <c r="C57" s="55" t="s">
        <v>98</v>
      </c>
      <c r="D57" s="75">
        <v>6</v>
      </c>
      <c r="E57" s="75" t="s">
        <v>122</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10"/>
        <v>0</v>
      </c>
      <c r="BB57" s="45">
        <f t="shared" si="11"/>
        <v>0</v>
      </c>
      <c r="BC57" s="23" t="str">
        <f t="shared" si="12"/>
        <v>INR Zero Only</v>
      </c>
      <c r="IE57" s="25">
        <v>1.01</v>
      </c>
      <c r="IF57" s="25" t="s">
        <v>36</v>
      </c>
      <c r="IG57" s="25" t="s">
        <v>33</v>
      </c>
      <c r="IH57" s="25">
        <v>123.223</v>
      </c>
      <c r="II57" s="25" t="s">
        <v>34</v>
      </c>
    </row>
    <row r="58" spans="1:243" s="24" customFormat="1" ht="33" customHeight="1">
      <c r="A58" s="74">
        <v>12.04</v>
      </c>
      <c r="B58" s="78" t="s">
        <v>162</v>
      </c>
      <c r="C58" s="55" t="s">
        <v>99</v>
      </c>
      <c r="D58" s="75">
        <v>6</v>
      </c>
      <c r="E58" s="75" t="s">
        <v>122</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10"/>
        <v>0</v>
      </c>
      <c r="BB58" s="45">
        <f t="shared" si="11"/>
        <v>0</v>
      </c>
      <c r="BC58" s="23" t="str">
        <f t="shared" si="12"/>
        <v>INR Zero Only</v>
      </c>
      <c r="IE58" s="25">
        <v>1.01</v>
      </c>
      <c r="IF58" s="25" t="s">
        <v>36</v>
      </c>
      <c r="IG58" s="25" t="s">
        <v>33</v>
      </c>
      <c r="IH58" s="25">
        <v>123.223</v>
      </c>
      <c r="II58" s="25" t="s">
        <v>34</v>
      </c>
    </row>
    <row r="59" spans="1:243" s="24" customFormat="1" ht="30.75" customHeight="1">
      <c r="A59" s="74">
        <v>12.05</v>
      </c>
      <c r="B59" s="78" t="s">
        <v>163</v>
      </c>
      <c r="C59" s="55" t="s">
        <v>100</v>
      </c>
      <c r="D59" s="75">
        <v>1</v>
      </c>
      <c r="E59" s="75" t="s">
        <v>122</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10"/>
        <v>0</v>
      </c>
      <c r="BB59" s="45">
        <f t="shared" si="11"/>
        <v>0</v>
      </c>
      <c r="BC59" s="23" t="str">
        <f t="shared" si="12"/>
        <v>INR Zero Only</v>
      </c>
      <c r="IE59" s="25">
        <v>1.01</v>
      </c>
      <c r="IF59" s="25" t="s">
        <v>36</v>
      </c>
      <c r="IG59" s="25" t="s">
        <v>33</v>
      </c>
      <c r="IH59" s="25">
        <v>123.223</v>
      </c>
      <c r="II59" s="25" t="s">
        <v>34</v>
      </c>
    </row>
    <row r="60" spans="1:243" s="24" customFormat="1" ht="33" customHeight="1">
      <c r="A60" s="74">
        <v>12.06</v>
      </c>
      <c r="B60" s="78" t="s">
        <v>164</v>
      </c>
      <c r="C60" s="55" t="s">
        <v>101</v>
      </c>
      <c r="D60" s="75">
        <v>1</v>
      </c>
      <c r="E60" s="75" t="s">
        <v>122</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10"/>
        <v>0</v>
      </c>
      <c r="BB60" s="45">
        <f t="shared" si="11"/>
        <v>0</v>
      </c>
      <c r="BC60" s="23" t="str">
        <f t="shared" si="12"/>
        <v>INR Zero Only</v>
      </c>
      <c r="IE60" s="25">
        <v>1.01</v>
      </c>
      <c r="IF60" s="25" t="s">
        <v>36</v>
      </c>
      <c r="IG60" s="25" t="s">
        <v>33</v>
      </c>
      <c r="IH60" s="25">
        <v>123.223</v>
      </c>
      <c r="II60" s="25" t="s">
        <v>34</v>
      </c>
    </row>
    <row r="61" spans="1:243" s="24" customFormat="1" ht="63.75" customHeight="1">
      <c r="A61" s="74">
        <v>12.07</v>
      </c>
      <c r="B61" s="80" t="s">
        <v>165</v>
      </c>
      <c r="C61" s="55" t="s">
        <v>102</v>
      </c>
      <c r="D61" s="75">
        <v>1</v>
      </c>
      <c r="E61" s="75" t="s">
        <v>56</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0"/>
        <v>0</v>
      </c>
      <c r="BB61" s="45">
        <f t="shared" si="11"/>
        <v>0</v>
      </c>
      <c r="BC61" s="23" t="str">
        <f t="shared" si="12"/>
        <v>INR Zero Only</v>
      </c>
      <c r="IE61" s="25">
        <v>1.01</v>
      </c>
      <c r="IF61" s="25" t="s">
        <v>36</v>
      </c>
      <c r="IG61" s="25" t="s">
        <v>33</v>
      </c>
      <c r="IH61" s="25">
        <v>123.223</v>
      </c>
      <c r="II61" s="25" t="s">
        <v>34</v>
      </c>
    </row>
    <row r="62" spans="1:243" s="24" customFormat="1" ht="69" customHeight="1">
      <c r="A62" s="74">
        <v>12.08</v>
      </c>
      <c r="B62" s="80" t="s">
        <v>166</v>
      </c>
      <c r="C62" s="55" t="s">
        <v>103</v>
      </c>
      <c r="D62" s="75">
        <v>3</v>
      </c>
      <c r="E62" s="75" t="s">
        <v>122</v>
      </c>
      <c r="F62" s="47"/>
      <c r="G62" s="26"/>
      <c r="H62" s="20"/>
      <c r="I62" s="19" t="s">
        <v>35</v>
      </c>
      <c r="J62" s="21">
        <f t="shared" si="0"/>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10"/>
        <v>0</v>
      </c>
      <c r="BB62" s="45">
        <f t="shared" si="11"/>
        <v>0</v>
      </c>
      <c r="BC62" s="23" t="str">
        <f t="shared" si="12"/>
        <v>INR Zero Only</v>
      </c>
      <c r="IE62" s="25">
        <v>1.01</v>
      </c>
      <c r="IF62" s="25" t="s">
        <v>36</v>
      </c>
      <c r="IG62" s="25" t="s">
        <v>33</v>
      </c>
      <c r="IH62" s="25">
        <v>123.223</v>
      </c>
      <c r="II62" s="25" t="s">
        <v>34</v>
      </c>
    </row>
    <row r="63" spans="1:243" s="24" customFormat="1" ht="105" customHeight="1">
      <c r="A63" s="74">
        <v>12.09</v>
      </c>
      <c r="B63" s="85" t="s">
        <v>167</v>
      </c>
      <c r="C63" s="55" t="s">
        <v>104</v>
      </c>
      <c r="D63" s="75">
        <v>1</v>
      </c>
      <c r="E63" s="75" t="s">
        <v>122</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aca="true" t="shared" si="13" ref="BA63:BA68">total_amount_ba($B$2,$D$2,D63,F63,J63,K63,M63)</f>
        <v>0</v>
      </c>
      <c r="BB63" s="45">
        <f aca="true" t="shared" si="14" ref="BB63:BB68">BA63+SUM(N63:AZ63)</f>
        <v>0</v>
      </c>
      <c r="BC63" s="23" t="str">
        <f aca="true" t="shared" si="15" ref="BC63:BC68">SpellNumber(L63,BB63)</f>
        <v>INR Zero Only</v>
      </c>
      <c r="IE63" s="25">
        <v>1.01</v>
      </c>
      <c r="IF63" s="25" t="s">
        <v>36</v>
      </c>
      <c r="IG63" s="25" t="s">
        <v>33</v>
      </c>
      <c r="IH63" s="25">
        <v>123.223</v>
      </c>
      <c r="II63" s="25" t="s">
        <v>34</v>
      </c>
    </row>
    <row r="64" spans="1:243" s="24" customFormat="1" ht="79.5" customHeight="1">
      <c r="A64" s="74">
        <v>12.1</v>
      </c>
      <c r="B64" s="78" t="s">
        <v>168</v>
      </c>
      <c r="C64" s="55" t="s">
        <v>105</v>
      </c>
      <c r="D64" s="75">
        <v>1</v>
      </c>
      <c r="E64" s="75" t="s">
        <v>122</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3"/>
        <v>0</v>
      </c>
      <c r="BB64" s="45">
        <f t="shared" si="14"/>
        <v>0</v>
      </c>
      <c r="BC64" s="23" t="str">
        <f t="shared" si="15"/>
        <v>INR Zero Only</v>
      </c>
      <c r="IE64" s="25">
        <v>1.01</v>
      </c>
      <c r="IF64" s="25" t="s">
        <v>36</v>
      </c>
      <c r="IG64" s="25" t="s">
        <v>33</v>
      </c>
      <c r="IH64" s="25">
        <v>123.223</v>
      </c>
      <c r="II64" s="25" t="s">
        <v>34</v>
      </c>
    </row>
    <row r="65" spans="1:243" s="24" customFormat="1" ht="84.75" customHeight="1">
      <c r="A65" s="74">
        <v>12.11</v>
      </c>
      <c r="B65" s="78" t="s">
        <v>169</v>
      </c>
      <c r="C65" s="55" t="s">
        <v>106</v>
      </c>
      <c r="D65" s="75">
        <v>1</v>
      </c>
      <c r="E65" s="75" t="s">
        <v>122</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3"/>
        <v>0</v>
      </c>
      <c r="BB65" s="45">
        <f t="shared" si="14"/>
        <v>0</v>
      </c>
      <c r="BC65" s="23" t="str">
        <f t="shared" si="15"/>
        <v>INR Zero Only</v>
      </c>
      <c r="IE65" s="25">
        <v>1.01</v>
      </c>
      <c r="IF65" s="25" t="s">
        <v>36</v>
      </c>
      <c r="IG65" s="25" t="s">
        <v>33</v>
      </c>
      <c r="IH65" s="25">
        <v>123.223</v>
      </c>
      <c r="II65" s="25" t="s">
        <v>34</v>
      </c>
    </row>
    <row r="66" spans="1:243" s="24" customFormat="1" ht="75" customHeight="1">
      <c r="A66" s="74">
        <v>12.12</v>
      </c>
      <c r="B66" s="78" t="s">
        <v>170</v>
      </c>
      <c r="C66" s="55" t="s">
        <v>107</v>
      </c>
      <c r="D66" s="75">
        <v>1</v>
      </c>
      <c r="E66" s="75" t="s">
        <v>122</v>
      </c>
      <c r="F66" s="47"/>
      <c r="G66" s="26"/>
      <c r="H66" s="20"/>
      <c r="I66" s="19" t="s">
        <v>35</v>
      </c>
      <c r="J66" s="21">
        <f>IF(I66="Less(-)",-1,1)</f>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13"/>
        <v>0</v>
      </c>
      <c r="BB66" s="45">
        <f t="shared" si="14"/>
        <v>0</v>
      </c>
      <c r="BC66" s="23" t="str">
        <f t="shared" si="15"/>
        <v>INR Zero Only</v>
      </c>
      <c r="IE66" s="25">
        <v>1.01</v>
      </c>
      <c r="IF66" s="25" t="s">
        <v>36</v>
      </c>
      <c r="IG66" s="25" t="s">
        <v>33</v>
      </c>
      <c r="IH66" s="25">
        <v>123.223</v>
      </c>
      <c r="II66" s="25" t="s">
        <v>34</v>
      </c>
    </row>
    <row r="67" spans="1:243" s="24" customFormat="1" ht="29.25" customHeight="1">
      <c r="A67" s="74">
        <v>12.13</v>
      </c>
      <c r="B67" s="78" t="s">
        <v>171</v>
      </c>
      <c r="C67" s="55" t="s">
        <v>108</v>
      </c>
      <c r="D67" s="75">
        <v>9</v>
      </c>
      <c r="E67" s="75" t="s">
        <v>173</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13"/>
        <v>0</v>
      </c>
      <c r="BB67" s="45">
        <f t="shared" si="14"/>
        <v>0</v>
      </c>
      <c r="BC67" s="23" t="str">
        <f t="shared" si="15"/>
        <v>INR Zero Only</v>
      </c>
      <c r="IE67" s="25">
        <v>1.01</v>
      </c>
      <c r="IF67" s="25" t="s">
        <v>36</v>
      </c>
      <c r="IG67" s="25" t="s">
        <v>33</v>
      </c>
      <c r="IH67" s="25">
        <v>123.223</v>
      </c>
      <c r="II67" s="25" t="s">
        <v>34</v>
      </c>
    </row>
    <row r="68" spans="1:243" s="24" customFormat="1" ht="81" customHeight="1">
      <c r="A68" s="74">
        <v>12.14</v>
      </c>
      <c r="B68" s="78" t="s">
        <v>172</v>
      </c>
      <c r="C68" s="55" t="s">
        <v>109</v>
      </c>
      <c r="D68" s="75">
        <v>1</v>
      </c>
      <c r="E68" s="75" t="s">
        <v>55</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13"/>
        <v>0</v>
      </c>
      <c r="BB68" s="45">
        <f t="shared" si="14"/>
        <v>0</v>
      </c>
      <c r="BC68" s="23" t="str">
        <f t="shared" si="15"/>
        <v>INR Zero Only</v>
      </c>
      <c r="IE68" s="25">
        <v>1.01</v>
      </c>
      <c r="IF68" s="25" t="s">
        <v>36</v>
      </c>
      <c r="IG68" s="25" t="s">
        <v>33</v>
      </c>
      <c r="IH68" s="25">
        <v>123.223</v>
      </c>
      <c r="II68" s="25" t="s">
        <v>34</v>
      </c>
    </row>
    <row r="69" spans="1:243" s="14" customFormat="1" ht="37.5" customHeight="1">
      <c r="A69" s="53">
        <v>13</v>
      </c>
      <c r="B69" s="79" t="s">
        <v>174</v>
      </c>
      <c r="C69" s="55" t="s">
        <v>110</v>
      </c>
      <c r="D69" s="70"/>
      <c r="E69" s="53"/>
      <c r="F69" s="18"/>
      <c r="G69" s="18"/>
      <c r="H69" s="18"/>
      <c r="I69" s="18"/>
      <c r="J69" s="18"/>
      <c r="K69" s="18"/>
      <c r="L69" s="18"/>
      <c r="M69" s="18"/>
      <c r="N69" s="18"/>
      <c r="O69" s="18"/>
      <c r="P69" s="18"/>
      <c r="Q69" s="18"/>
      <c r="R69" s="18"/>
      <c r="S69" s="13"/>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62"/>
      <c r="BB69" s="62"/>
      <c r="BC69" s="18"/>
      <c r="IE69" s="15"/>
      <c r="IF69" s="15"/>
      <c r="IG69" s="15"/>
      <c r="IH69" s="15"/>
      <c r="II69" s="15"/>
    </row>
    <row r="70" spans="1:243" s="24" customFormat="1" ht="23.25" customHeight="1">
      <c r="A70" s="74">
        <v>13.01</v>
      </c>
      <c r="B70" s="78" t="s">
        <v>175</v>
      </c>
      <c r="C70" s="55" t="s">
        <v>111</v>
      </c>
      <c r="D70" s="75">
        <v>12</v>
      </c>
      <c r="E70" s="75" t="s">
        <v>55</v>
      </c>
      <c r="F70" s="47"/>
      <c r="G70" s="26"/>
      <c r="H70" s="20"/>
      <c r="I70" s="19" t="s">
        <v>35</v>
      </c>
      <c r="J70" s="21">
        <f t="shared" si="0"/>
        <v>1</v>
      </c>
      <c r="K70" s="22" t="s">
        <v>41</v>
      </c>
      <c r="L70" s="22" t="s">
        <v>7</v>
      </c>
      <c r="M70" s="48"/>
      <c r="N70" s="42"/>
      <c r="O70" s="42"/>
      <c r="P70" s="46"/>
      <c r="Q70" s="42"/>
      <c r="R70" s="42"/>
      <c r="S70" s="43"/>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5">
        <f>total_amount_ba($B$2,$D$2,D70,F70,J70,K70,M70)</f>
        <v>0</v>
      </c>
      <c r="BB70" s="45">
        <f>BA70+SUM(N70:AZ70)</f>
        <v>0</v>
      </c>
      <c r="BC70" s="23" t="str">
        <f>SpellNumber(L70,BB70)</f>
        <v>INR Zero Only</v>
      </c>
      <c r="IE70" s="25">
        <v>1.01</v>
      </c>
      <c r="IF70" s="25" t="s">
        <v>36</v>
      </c>
      <c r="IG70" s="25" t="s">
        <v>33</v>
      </c>
      <c r="IH70" s="25">
        <v>123.223</v>
      </c>
      <c r="II70" s="25" t="s">
        <v>34</v>
      </c>
    </row>
    <row r="71" spans="1:243" s="24" customFormat="1" ht="27" customHeight="1">
      <c r="A71" s="74">
        <v>13.02</v>
      </c>
      <c r="B71" s="78" t="s">
        <v>176</v>
      </c>
      <c r="C71" s="55" t="s">
        <v>112</v>
      </c>
      <c r="D71" s="75">
        <v>3</v>
      </c>
      <c r="E71" s="75" t="s">
        <v>55</v>
      </c>
      <c r="F71" s="47"/>
      <c r="G71" s="26"/>
      <c r="H71" s="20"/>
      <c r="I71" s="19" t="s">
        <v>35</v>
      </c>
      <c r="J71" s="21">
        <f t="shared" si="0"/>
        <v>1</v>
      </c>
      <c r="K71" s="22" t="s">
        <v>41</v>
      </c>
      <c r="L71" s="22" t="s">
        <v>7</v>
      </c>
      <c r="M71" s="48"/>
      <c r="N71" s="42"/>
      <c r="O71" s="42"/>
      <c r="P71" s="46"/>
      <c r="Q71" s="42"/>
      <c r="R71" s="42"/>
      <c r="S71" s="43"/>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total_amount_ba($B$2,$D$2,D71,F71,J71,K71,M71)</f>
        <v>0</v>
      </c>
      <c r="BB71" s="45">
        <f>BA71+SUM(N71:AZ71)</f>
        <v>0</v>
      </c>
      <c r="BC71" s="23" t="str">
        <f>SpellNumber(L71,BB71)</f>
        <v>INR Zero Only</v>
      </c>
      <c r="IE71" s="25">
        <v>1.01</v>
      </c>
      <c r="IF71" s="25" t="s">
        <v>36</v>
      </c>
      <c r="IG71" s="25" t="s">
        <v>33</v>
      </c>
      <c r="IH71" s="25">
        <v>123.223</v>
      </c>
      <c r="II71" s="25" t="s">
        <v>34</v>
      </c>
    </row>
    <row r="72" spans="1:243" s="24" customFormat="1" ht="28.5" customHeight="1">
      <c r="A72" s="74">
        <v>13.03</v>
      </c>
      <c r="B72" s="78" t="s">
        <v>177</v>
      </c>
      <c r="C72" s="55" t="s">
        <v>113</v>
      </c>
      <c r="D72" s="75">
        <v>12</v>
      </c>
      <c r="E72" s="75" t="s">
        <v>55</v>
      </c>
      <c r="F72" s="47"/>
      <c r="G72" s="26"/>
      <c r="H72" s="20"/>
      <c r="I72" s="19" t="s">
        <v>35</v>
      </c>
      <c r="J72" s="21">
        <f t="shared" si="0"/>
        <v>1</v>
      </c>
      <c r="K72" s="22" t="s">
        <v>41</v>
      </c>
      <c r="L72" s="22" t="s">
        <v>7</v>
      </c>
      <c r="M72" s="48"/>
      <c r="N72" s="42"/>
      <c r="O72" s="42"/>
      <c r="P72" s="46"/>
      <c r="Q72" s="42"/>
      <c r="R72" s="42"/>
      <c r="S72" s="43"/>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5">
        <f>total_amount_ba($B$2,$D$2,D72,F72,J72,K72,M72)</f>
        <v>0</v>
      </c>
      <c r="BB72" s="45">
        <f>BA72+SUM(N72:AZ72)</f>
        <v>0</v>
      </c>
      <c r="BC72" s="23" t="str">
        <f>SpellNumber(L72,BB72)</f>
        <v>INR Zero Only</v>
      </c>
      <c r="IE72" s="25">
        <v>1.01</v>
      </c>
      <c r="IF72" s="25" t="s">
        <v>36</v>
      </c>
      <c r="IG72" s="25" t="s">
        <v>33</v>
      </c>
      <c r="IH72" s="25">
        <v>123.223</v>
      </c>
      <c r="II72" s="25" t="s">
        <v>34</v>
      </c>
    </row>
    <row r="73" spans="1:243" s="24" customFormat="1" ht="36.75" customHeight="1">
      <c r="A73" s="74">
        <v>13.04</v>
      </c>
      <c r="B73" s="78" t="s">
        <v>178</v>
      </c>
      <c r="C73" s="55" t="s">
        <v>232</v>
      </c>
      <c r="D73" s="75">
        <v>6</v>
      </c>
      <c r="E73" s="75" t="s">
        <v>55</v>
      </c>
      <c r="F73" s="47"/>
      <c r="G73" s="26"/>
      <c r="H73" s="20"/>
      <c r="I73" s="19" t="s">
        <v>35</v>
      </c>
      <c r="J73" s="21">
        <f t="shared" si="0"/>
        <v>1</v>
      </c>
      <c r="K73" s="22" t="s">
        <v>41</v>
      </c>
      <c r="L73" s="22" t="s">
        <v>7</v>
      </c>
      <c r="M73" s="48"/>
      <c r="N73" s="42"/>
      <c r="O73" s="42"/>
      <c r="P73" s="46"/>
      <c r="Q73" s="42"/>
      <c r="R73" s="4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total_amount_ba($B$2,$D$2,D73,F73,J73,K73,M73)</f>
        <v>0</v>
      </c>
      <c r="BB73" s="45">
        <f>BA73+SUM(N73:AZ73)</f>
        <v>0</v>
      </c>
      <c r="BC73" s="23" t="str">
        <f>SpellNumber(L73,BB73)</f>
        <v>INR Zero Only</v>
      </c>
      <c r="IE73" s="25">
        <v>1.01</v>
      </c>
      <c r="IF73" s="25" t="s">
        <v>36</v>
      </c>
      <c r="IG73" s="25" t="s">
        <v>33</v>
      </c>
      <c r="IH73" s="25">
        <v>123.223</v>
      </c>
      <c r="II73" s="25" t="s">
        <v>34</v>
      </c>
    </row>
    <row r="74" spans="1:243" s="24" customFormat="1" ht="33" customHeight="1">
      <c r="A74" s="59" t="s">
        <v>39</v>
      </c>
      <c r="B74" s="60"/>
      <c r="C74" s="56"/>
      <c r="D74" s="71"/>
      <c r="E74" s="63"/>
      <c r="F74" s="64"/>
      <c r="G74" s="64"/>
      <c r="H74" s="65"/>
      <c r="I74" s="65"/>
      <c r="J74" s="65"/>
      <c r="K74" s="65"/>
      <c r="L74" s="66"/>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49">
        <f>SUM(BA14:BA73)</f>
        <v>0</v>
      </c>
      <c r="BB74" s="49">
        <f>SUM(BB14:BB17)</f>
        <v>0</v>
      </c>
      <c r="BC74" s="23"/>
      <c r="IE74" s="25">
        <v>4</v>
      </c>
      <c r="IF74" s="25" t="s">
        <v>37</v>
      </c>
      <c r="IG74" s="25" t="s">
        <v>38</v>
      </c>
      <c r="IH74" s="25">
        <v>10</v>
      </c>
      <c r="II74" s="25" t="s">
        <v>34</v>
      </c>
    </row>
    <row r="75" spans="1:243" s="33" customFormat="1" ht="23.25" customHeight="1" hidden="1">
      <c r="A75" s="60" t="s">
        <v>43</v>
      </c>
      <c r="B75" s="61"/>
      <c r="C75" s="57"/>
      <c r="D75" s="72"/>
      <c r="E75" s="58" t="s">
        <v>40</v>
      </c>
      <c r="F75" s="40"/>
      <c r="G75" s="28"/>
      <c r="H75" s="29"/>
      <c r="I75" s="29"/>
      <c r="J75" s="29"/>
      <c r="K75" s="30"/>
      <c r="L75" s="31"/>
      <c r="M75" s="32"/>
      <c r="O75" s="24"/>
      <c r="P75" s="24"/>
      <c r="Q75" s="24"/>
      <c r="R75" s="24"/>
      <c r="S75" s="24"/>
      <c r="BA75" s="38">
        <f>IF(ISBLANK(F75),0,IF(E75="Excess (+)",ROUND(BA74+(BA74*F75),2),IF(E75="Less (-)",ROUND(BA74+(BA74*F75*(-1)),2),0)))</f>
        <v>0</v>
      </c>
      <c r="BB75" s="39">
        <f>ROUND(BA75,0)</f>
        <v>0</v>
      </c>
      <c r="BC75" s="23" t="str">
        <f>SpellNumber(L75,BB75)</f>
        <v> Zero Only</v>
      </c>
      <c r="IE75" s="34"/>
      <c r="IF75" s="34"/>
      <c r="IG75" s="34"/>
      <c r="IH75" s="34"/>
      <c r="II75" s="34"/>
    </row>
    <row r="76" spans="1:243" s="33" customFormat="1" ht="51" customHeight="1">
      <c r="A76" s="59" t="s">
        <v>42</v>
      </c>
      <c r="B76" s="59"/>
      <c r="C76" s="96" t="str">
        <f>SpellNumber($E$2,BA74)</f>
        <v>INR Zero Only</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8"/>
      <c r="IE76" s="34"/>
      <c r="IF76" s="34"/>
      <c r="IG76" s="34"/>
      <c r="IH76" s="34"/>
      <c r="II76" s="34"/>
    </row>
    <row r="77" spans="3:243" s="14" customFormat="1" ht="15">
      <c r="C77" s="54"/>
      <c r="D77" s="73"/>
      <c r="E77" s="54"/>
      <c r="F77" s="35"/>
      <c r="G77" s="35"/>
      <c r="H77" s="35"/>
      <c r="I77" s="35"/>
      <c r="J77" s="35"/>
      <c r="K77" s="35"/>
      <c r="L77" s="35"/>
      <c r="M77" s="35"/>
      <c r="O77" s="35"/>
      <c r="BA77" s="35"/>
      <c r="BC77" s="35"/>
      <c r="IE77" s="15"/>
      <c r="IF77" s="15"/>
      <c r="IG77" s="15"/>
      <c r="IH77" s="15"/>
      <c r="II77" s="15"/>
    </row>
  </sheetData>
  <sheetProtection password="C92D" sheet="1"/>
  <mergeCells count="8">
    <mergeCell ref="A9:BC9"/>
    <mergeCell ref="C76:BC7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5">
      <formula1>IF(ISBLANK(F75),$A$3:$C$3,$B$3:$C$3)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IF(E75&lt;&gt;"Select",99.9,0)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5">
      <formula1>IF(E75&lt;&gt;"Select",0,-1)</formula1>
      <formula2>IF(E75&lt;&gt;"Select",99.99,-1)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0 M34:M36 M56:M68 M70:M73 M38:M40 M42:M45 M47:M53 M22:M26 M28:M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0 G34:H36 G56:H68 G70:H73 G38:H40 G42:H45 G47:H53 G22:H26 G28:H32">
      <formula1>0</formula1>
      <formula2>999999999999999</formula2>
    </dataValidation>
    <dataValidation type="list" allowBlank="1" showInputMessage="1" showErrorMessage="1" sqref="K14:K20 K34:K36 K56:K68 K70:K73 K38:K40 K42:K45 K47:K53 K22:K26 K28:K32">
      <formula1>"Partial Conversion, Full Conversion"</formula1>
    </dataValidation>
    <dataValidation allowBlank="1" showInputMessage="1" showErrorMessage="1" promptTitle="Addition / Deduction" prompt="Please Choose the correct One" sqref="J14:J20 J34:J36 J56:J68 J70:J73 J38:J40 J42:J45 J47:J53 J22:J26 J28:J32"/>
    <dataValidation type="list" showInputMessage="1" showErrorMessage="1" sqref="I14:I20 I34:I36 I56:I68 I70:I73 I38:I40 I42:I45 I47:I53 I22:I26 I28:I32">
      <formula1>"Excess(+), Less(-)"</formula1>
    </dataValidation>
    <dataValidation type="decimal" allowBlank="1" showInputMessage="1" showErrorMessage="1" errorTitle="Invalid Entry" error="Only Numeric Values are allowed. " sqref="A14:A26 A28:A7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20 N34:O36 N56:O68 N70:O73 N38:O40 N42:O45 N47:O53 N22:O26 N28: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4:R36 R56:R68 R70:R73 R38:R40 R42:R45 R47:R53 R22:R26 R28: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0 Q34:Q36 Q56:Q68 Q70:Q73 Q38:Q40 Q42:Q45 Q47:Q53 Q22:Q26 Q28:Q32">
      <formula1>0</formula1>
      <formula2>999999999999999</formula2>
    </dataValidation>
    <dataValidation allowBlank="1" showInputMessage="1" showErrorMessage="1" promptTitle="Units" prompt="Please enter Units in text" sqref="E14:E18 E44:E45 E47:E49"/>
    <dataValidation type="decimal" allowBlank="1" showInputMessage="1" showErrorMessage="1" promptTitle="Quantity" prompt="Please enter the Quantity for this item. " errorTitle="Invalid Entry" error="Only Numeric Values are allowed. " sqref="D14:D18 F14:F20 F34:F36 F56:F68 F70:F73 D47:D49 F38:F40 F42:F45 D44:D45 F47:F53 F22:F26 F28:F32">
      <formula1>0</formula1>
      <formula2>999999999999999</formula2>
    </dataValidation>
    <dataValidation allowBlank="1" showInputMessage="1" showErrorMessage="1" promptTitle="Itemcode/Make" prompt="Please enter text" sqref="C13:C73"/>
    <dataValidation type="list" allowBlank="1" showInputMessage="1" showErrorMessage="1" sqref="L72 L13 L14 L15 L16 L17 L18 L19 L20 L21 L22 L23 L24 L25 L26 L27 L28 L29 L30 L31 L32 L33 L34 L35 L36 L37 L38 L39 L40 L41 L42 L43 L44 L45 L46 L47 L48 L49 L50 L51 L52 L53 L54 L55 L56 L57 L58 L59 L60 L61 L62 L63 L64 L65 L66 L67 L68 L69 L70 L71 L73">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rowBreaks count="1" manualBreakCount="1">
    <brk id="62" max="54" man="1"/>
  </rowBreaks>
  <drawing r:id="rId1"/>
</worksheet>
</file>

<file path=xl/worksheets/sheet2.xml><?xml version="1.0" encoding="utf-8"?>
<worksheet xmlns="http://schemas.openxmlformats.org/spreadsheetml/2006/main" xmlns:r="http://schemas.openxmlformats.org/officeDocument/2006/relationships">
  <sheetPr codeName="Sheet17">
    <tabColor theme="4" tint="-0.4999699890613556"/>
  </sheetPr>
  <dimension ref="A1:II77"/>
  <sheetViews>
    <sheetView showGridLines="0" view="pageBreakPreview" zoomScale="60" zoomScaleNormal="60" zoomScalePageLayoutView="0" workbookViewId="0" topLeftCell="A65">
      <selection activeCell="A54" sqref="A54"/>
    </sheetView>
  </sheetViews>
  <sheetFormatPr defaultColWidth="9.140625" defaultRowHeight="15"/>
  <cols>
    <col min="1" max="1" width="17.7109375" style="35" customWidth="1"/>
    <col min="2" max="2" width="52.8515625" style="35" customWidth="1"/>
    <col min="3" max="3" width="6.421875" style="54" hidden="1" customWidth="1"/>
    <col min="4" max="4" width="17.140625" style="73" customWidth="1"/>
    <col min="5" max="5" width="20.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37.281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50.28125" style="35" customWidth="1"/>
    <col min="54" max="54" width="18.8515625" style="35" hidden="1" customWidth="1"/>
    <col min="55" max="55" width="59.28125" style="35" customWidth="1"/>
    <col min="56" max="238" width="9.140625" style="35" customWidth="1"/>
    <col min="239" max="243" width="9.140625" style="37" customWidth="1"/>
    <col min="244" max="16384" width="9.140625" style="35" customWidth="1"/>
  </cols>
  <sheetData>
    <row r="1" spans="1:243" s="1" customFormat="1" ht="25.5" customHeight="1">
      <c r="A1" s="99" t="str">
        <f>B2&amp;" BoQ"</f>
        <v>Item Rate BoQ</v>
      </c>
      <c r="B1" s="99"/>
      <c r="C1" s="99"/>
      <c r="D1" s="99"/>
      <c r="E1" s="99"/>
      <c r="F1" s="99"/>
      <c r="G1" s="99"/>
      <c r="H1" s="99"/>
      <c r="I1" s="99"/>
      <c r="J1" s="99"/>
      <c r="K1" s="99"/>
      <c r="L1" s="9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100" t="s">
        <v>53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7"/>
      <c r="IF4" s="7"/>
      <c r="IG4" s="7"/>
      <c r="IH4" s="7"/>
      <c r="II4" s="7"/>
    </row>
    <row r="5" spans="1:243" s="6" customFormat="1" ht="30.75" customHeight="1">
      <c r="A5" s="100" t="s">
        <v>233</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7"/>
      <c r="IF5" s="7"/>
      <c r="IG5" s="7"/>
      <c r="IH5" s="7"/>
      <c r="II5" s="7"/>
    </row>
    <row r="6" spans="1:243" s="6" customFormat="1" ht="30.75" customHeight="1">
      <c r="A6" s="100" t="s">
        <v>50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7"/>
      <c r="IF6" s="7"/>
      <c r="IG6" s="7"/>
      <c r="IH6" s="7"/>
      <c r="II6" s="7"/>
    </row>
    <row r="7" spans="1:243" s="6"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7"/>
      <c r="IF7" s="7"/>
      <c r="IG7" s="7"/>
      <c r="IH7" s="7"/>
      <c r="II7" s="7"/>
    </row>
    <row r="8" spans="1:243" s="9" customFormat="1" ht="65.25" customHeight="1">
      <c r="A8" s="8" t="s">
        <v>44</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57" customHeight="1">
      <c r="A13" s="53">
        <v>1</v>
      </c>
      <c r="B13" s="77" t="s">
        <v>234</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132" customHeight="1">
      <c r="A14" s="74">
        <v>1.01</v>
      </c>
      <c r="B14" s="78" t="s">
        <v>114</v>
      </c>
      <c r="C14" s="55" t="s">
        <v>47</v>
      </c>
      <c r="D14" s="75">
        <v>1</v>
      </c>
      <c r="E14" s="75" t="s">
        <v>122</v>
      </c>
      <c r="F14" s="47"/>
      <c r="G14" s="26"/>
      <c r="H14" s="20"/>
      <c r="I14" s="19" t="s">
        <v>35</v>
      </c>
      <c r="J14" s="21">
        <f aca="true" t="shared" si="0" ref="J14:J73">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85.5" customHeight="1">
      <c r="A15" s="74">
        <v>1.02</v>
      </c>
      <c r="B15" s="78" t="s">
        <v>115</v>
      </c>
      <c r="C15" s="55" t="s">
        <v>48</v>
      </c>
      <c r="D15" s="75">
        <v>1</v>
      </c>
      <c r="E15" s="75" t="s">
        <v>56</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94.5" customHeight="1">
      <c r="A16" s="74">
        <v>1.03</v>
      </c>
      <c r="B16" s="78" t="s">
        <v>116</v>
      </c>
      <c r="C16" s="55" t="s">
        <v>57</v>
      </c>
      <c r="D16" s="75">
        <v>1</v>
      </c>
      <c r="E16" s="75" t="s">
        <v>56</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90.75" customHeight="1">
      <c r="A17" s="74">
        <v>1.04</v>
      </c>
      <c r="B17" s="78" t="s">
        <v>117</v>
      </c>
      <c r="C17" s="55" t="s">
        <v>58</v>
      </c>
      <c r="D17" s="75">
        <v>3</v>
      </c>
      <c r="E17" s="75" t="s">
        <v>122</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48.75" customHeight="1">
      <c r="A18" s="74">
        <v>1.05</v>
      </c>
      <c r="B18" s="78" t="s">
        <v>118</v>
      </c>
      <c r="C18" s="55" t="s">
        <v>59</v>
      </c>
      <c r="D18" s="75">
        <v>3</v>
      </c>
      <c r="E18" s="75" t="s">
        <v>55</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4">
        <v>1.06</v>
      </c>
      <c r="B19" s="78" t="s">
        <v>119</v>
      </c>
      <c r="C19" s="55" t="s">
        <v>60</v>
      </c>
      <c r="D19" s="75">
        <v>3</v>
      </c>
      <c r="E19" s="75" t="s">
        <v>122</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
        <v>260</v>
      </c>
      <c r="IE19" s="25">
        <v>1.01</v>
      </c>
      <c r="IF19" s="25" t="s">
        <v>36</v>
      </c>
      <c r="IG19" s="25" t="s">
        <v>33</v>
      </c>
      <c r="IH19" s="25">
        <v>123.223</v>
      </c>
      <c r="II19" s="25" t="s">
        <v>34</v>
      </c>
    </row>
    <row r="20" spans="1:243" s="24" customFormat="1" ht="48.75" customHeight="1">
      <c r="A20" s="74">
        <v>1.07</v>
      </c>
      <c r="B20" s="78" t="s">
        <v>120</v>
      </c>
      <c r="C20" s="55" t="s">
        <v>61</v>
      </c>
      <c r="D20" s="75">
        <v>2</v>
      </c>
      <c r="E20" s="75" t="s">
        <v>122</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9" t="s">
        <v>200</v>
      </c>
      <c r="C21" s="55" t="s">
        <v>46</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75" customHeight="1">
      <c r="A22" s="74">
        <v>2.01</v>
      </c>
      <c r="B22" s="78" t="s">
        <v>123</v>
      </c>
      <c r="C22" s="55" t="s">
        <v>63</v>
      </c>
      <c r="D22" s="75">
        <v>1</v>
      </c>
      <c r="E22" s="75" t="s">
        <v>56</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32">total_amount_ba($B$2,$D$2,D22,F22,J22,K22,M22)</f>
        <v>0</v>
      </c>
      <c r="BB22" s="45">
        <f aca="true" t="shared" si="5" ref="BB22:BB32">BA22+SUM(N22:AZ22)</f>
        <v>0</v>
      </c>
      <c r="BC22" s="23" t="str">
        <f aca="true" t="shared" si="6" ref="BC22:BC32">SpellNumber(L22,BB22)</f>
        <v>INR Zero Only</v>
      </c>
      <c r="IE22" s="25">
        <v>1.01</v>
      </c>
      <c r="IF22" s="25" t="s">
        <v>36</v>
      </c>
      <c r="IG22" s="25" t="s">
        <v>33</v>
      </c>
      <c r="IH22" s="25">
        <v>123.223</v>
      </c>
      <c r="II22" s="25" t="s">
        <v>34</v>
      </c>
    </row>
    <row r="23" spans="1:243" s="24" customFormat="1" ht="69" customHeight="1">
      <c r="A23" s="74">
        <v>2.02</v>
      </c>
      <c r="B23" s="78" t="s">
        <v>124</v>
      </c>
      <c r="C23" s="55" t="s">
        <v>64</v>
      </c>
      <c r="D23" s="75">
        <v>3</v>
      </c>
      <c r="E23" s="75" t="s">
        <v>54</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4">
        <v>2.03</v>
      </c>
      <c r="B24" s="78" t="s">
        <v>125</v>
      </c>
      <c r="C24" s="55" t="s">
        <v>65</v>
      </c>
      <c r="D24" s="75">
        <v>3</v>
      </c>
      <c r="E24" s="75" t="s">
        <v>54</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4">
        <v>2.04</v>
      </c>
      <c r="B25" s="78" t="s">
        <v>126</v>
      </c>
      <c r="C25" s="55" t="s">
        <v>66</v>
      </c>
      <c r="D25" s="75">
        <v>2</v>
      </c>
      <c r="E25" s="75" t="s">
        <v>122</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46.5" customHeight="1">
      <c r="A26" s="74">
        <v>2.05</v>
      </c>
      <c r="B26" s="78" t="s">
        <v>127</v>
      </c>
      <c r="C26" s="55" t="s">
        <v>67</v>
      </c>
      <c r="D26" s="75">
        <v>1</v>
      </c>
      <c r="E26" s="75" t="s">
        <v>56</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14" customFormat="1" ht="34.5" customHeight="1">
      <c r="A27" s="53">
        <v>3</v>
      </c>
      <c r="B27" s="77" t="s">
        <v>235</v>
      </c>
      <c r="C27" s="55" t="s">
        <v>68</v>
      </c>
      <c r="D27" s="70"/>
      <c r="E27" s="53"/>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2"/>
      <c r="BB27" s="62"/>
      <c r="BC27" s="18"/>
      <c r="IE27" s="15"/>
      <c r="IF27" s="15"/>
      <c r="IG27" s="15"/>
      <c r="IH27" s="15"/>
      <c r="II27" s="15"/>
    </row>
    <row r="28" spans="1:243" s="24" customFormat="1" ht="80.25" customHeight="1">
      <c r="A28" s="74">
        <v>3.01</v>
      </c>
      <c r="B28" s="78" t="s">
        <v>128</v>
      </c>
      <c r="C28" s="55" t="s">
        <v>69</v>
      </c>
      <c r="D28" s="75">
        <v>1</v>
      </c>
      <c r="E28" s="75" t="s">
        <v>122</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24" customFormat="1" ht="107.25" customHeight="1">
      <c r="A29" s="74">
        <v>3.02</v>
      </c>
      <c r="B29" s="78" t="s">
        <v>129</v>
      </c>
      <c r="C29" s="55" t="s">
        <v>70</v>
      </c>
      <c r="D29" s="75">
        <v>1</v>
      </c>
      <c r="E29" s="75" t="s">
        <v>133</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4"/>
        <v>0</v>
      </c>
      <c r="BB29" s="45">
        <f t="shared" si="5"/>
        <v>0</v>
      </c>
      <c r="BC29" s="23" t="str">
        <f t="shared" si="6"/>
        <v>INR Zero Only</v>
      </c>
      <c r="IE29" s="25">
        <v>1.01</v>
      </c>
      <c r="IF29" s="25" t="s">
        <v>36</v>
      </c>
      <c r="IG29" s="25" t="s">
        <v>33</v>
      </c>
      <c r="IH29" s="25">
        <v>123.223</v>
      </c>
      <c r="II29" s="25" t="s">
        <v>34</v>
      </c>
    </row>
    <row r="30" spans="1:243" s="24" customFormat="1" ht="90" customHeight="1">
      <c r="A30" s="74">
        <v>3.03</v>
      </c>
      <c r="B30" s="78" t="s">
        <v>130</v>
      </c>
      <c r="C30" s="55" t="s">
        <v>71</v>
      </c>
      <c r="D30" s="75">
        <v>1</v>
      </c>
      <c r="E30" s="75" t="s">
        <v>55</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4"/>
        <v>0</v>
      </c>
      <c r="BB30" s="45">
        <f t="shared" si="5"/>
        <v>0</v>
      </c>
      <c r="BC30" s="23" t="str">
        <f t="shared" si="6"/>
        <v>INR Zero Only</v>
      </c>
      <c r="IE30" s="25">
        <v>1.01</v>
      </c>
      <c r="IF30" s="25" t="s">
        <v>36</v>
      </c>
      <c r="IG30" s="25" t="s">
        <v>33</v>
      </c>
      <c r="IH30" s="25">
        <v>123.223</v>
      </c>
      <c r="II30" s="25" t="s">
        <v>34</v>
      </c>
    </row>
    <row r="31" spans="1:243" s="24" customFormat="1" ht="57.75" customHeight="1">
      <c r="A31" s="74">
        <v>3.04</v>
      </c>
      <c r="B31" s="78" t="s">
        <v>131</v>
      </c>
      <c r="C31" s="55" t="s">
        <v>72</v>
      </c>
      <c r="D31" s="75">
        <v>200</v>
      </c>
      <c r="E31" s="75" t="s">
        <v>134</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4"/>
        <v>0</v>
      </c>
      <c r="BB31" s="45">
        <f t="shared" si="5"/>
        <v>0</v>
      </c>
      <c r="BC31" s="23" t="str">
        <f t="shared" si="6"/>
        <v>INR Zero Only</v>
      </c>
      <c r="IE31" s="25">
        <v>1.01</v>
      </c>
      <c r="IF31" s="25" t="s">
        <v>36</v>
      </c>
      <c r="IG31" s="25" t="s">
        <v>33</v>
      </c>
      <c r="IH31" s="25">
        <v>123.223</v>
      </c>
      <c r="II31" s="25" t="s">
        <v>34</v>
      </c>
    </row>
    <row r="32" spans="1:243" s="24" customFormat="1" ht="56.25" customHeight="1">
      <c r="A32" s="74">
        <v>3.05</v>
      </c>
      <c r="B32" s="78" t="s">
        <v>132</v>
      </c>
      <c r="C32" s="55" t="s">
        <v>73</v>
      </c>
      <c r="D32" s="75">
        <v>1</v>
      </c>
      <c r="E32" s="75" t="s">
        <v>122</v>
      </c>
      <c r="F32" s="47"/>
      <c r="G32" s="26"/>
      <c r="H32" s="20"/>
      <c r="I32" s="19" t="s">
        <v>35</v>
      </c>
      <c r="J32" s="21">
        <f>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4"/>
        <v>0</v>
      </c>
      <c r="BB32" s="45">
        <f t="shared" si="5"/>
        <v>0</v>
      </c>
      <c r="BC32" s="23" t="str">
        <f t="shared" si="6"/>
        <v>INR Zero Only</v>
      </c>
      <c r="IE32" s="25">
        <v>1.01</v>
      </c>
      <c r="IF32" s="25" t="s">
        <v>36</v>
      </c>
      <c r="IG32" s="25" t="s">
        <v>33</v>
      </c>
      <c r="IH32" s="25">
        <v>123.223</v>
      </c>
      <c r="II32" s="25" t="s">
        <v>34</v>
      </c>
    </row>
    <row r="33" spans="1:243" s="14" customFormat="1" ht="57" customHeight="1">
      <c r="A33" s="53">
        <v>4</v>
      </c>
      <c r="B33" s="79" t="s">
        <v>201</v>
      </c>
      <c r="C33" s="55" t="s">
        <v>46</v>
      </c>
      <c r="D33" s="70"/>
      <c r="E33" s="53"/>
      <c r="F33" s="18"/>
      <c r="G33" s="18"/>
      <c r="H33" s="18"/>
      <c r="I33" s="18"/>
      <c r="J33" s="18"/>
      <c r="K33" s="18"/>
      <c r="L33" s="18"/>
      <c r="M33" s="18"/>
      <c r="N33" s="18"/>
      <c r="O33" s="18"/>
      <c r="P33" s="18"/>
      <c r="Q33" s="18"/>
      <c r="R33" s="18"/>
      <c r="S33" s="1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2"/>
      <c r="BB33" s="62"/>
      <c r="BC33" s="18"/>
      <c r="IE33" s="15"/>
      <c r="IF33" s="15"/>
      <c r="IG33" s="15"/>
      <c r="IH33" s="15"/>
      <c r="II33" s="15"/>
    </row>
    <row r="34" spans="1:243" s="24" customFormat="1" ht="63" customHeight="1">
      <c r="A34" s="74">
        <v>4.01</v>
      </c>
      <c r="B34" s="78" t="s">
        <v>136</v>
      </c>
      <c r="C34" s="55" t="s">
        <v>75</v>
      </c>
      <c r="D34" s="75">
        <v>12</v>
      </c>
      <c r="E34" s="75" t="s">
        <v>122</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24" customFormat="1" ht="50.25" customHeight="1">
      <c r="A35" s="74">
        <v>4.02</v>
      </c>
      <c r="B35" s="78" t="s">
        <v>137</v>
      </c>
      <c r="C35" s="55" t="s">
        <v>76</v>
      </c>
      <c r="D35" s="75">
        <v>12</v>
      </c>
      <c r="E35" s="75" t="s">
        <v>122</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24" customFormat="1" ht="26.25" customHeight="1">
      <c r="A36" s="74">
        <v>4.03</v>
      </c>
      <c r="B36" s="78" t="s">
        <v>139</v>
      </c>
      <c r="C36" s="55" t="s">
        <v>77</v>
      </c>
      <c r="D36" s="75">
        <v>0.2</v>
      </c>
      <c r="E36" s="75" t="s">
        <v>138</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36</v>
      </c>
      <c r="IG36" s="25" t="s">
        <v>33</v>
      </c>
      <c r="IH36" s="25">
        <v>123.223</v>
      </c>
      <c r="II36" s="25" t="s">
        <v>34</v>
      </c>
    </row>
    <row r="37" spans="1:243" s="14" customFormat="1" ht="57" customHeight="1">
      <c r="A37" s="53">
        <v>5</v>
      </c>
      <c r="B37" s="79" t="s">
        <v>202</v>
      </c>
      <c r="C37" s="55" t="s">
        <v>46</v>
      </c>
      <c r="D37" s="70"/>
      <c r="E37" s="53"/>
      <c r="F37" s="18"/>
      <c r="G37" s="18"/>
      <c r="H37" s="18"/>
      <c r="I37" s="18"/>
      <c r="J37" s="18"/>
      <c r="K37" s="18"/>
      <c r="L37" s="18"/>
      <c r="M37" s="18"/>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2"/>
      <c r="BB37" s="62"/>
      <c r="BC37" s="18"/>
      <c r="IE37" s="15"/>
      <c r="IF37" s="15"/>
      <c r="IG37" s="15"/>
      <c r="IH37" s="15"/>
      <c r="II37" s="15"/>
    </row>
    <row r="38" spans="1:243" s="24" customFormat="1" ht="43.5" customHeight="1">
      <c r="A38" s="74">
        <v>5.01</v>
      </c>
      <c r="B38" s="80" t="s">
        <v>141</v>
      </c>
      <c r="C38" s="55" t="s">
        <v>79</v>
      </c>
      <c r="D38" s="75">
        <v>300</v>
      </c>
      <c r="E38" s="75" t="s">
        <v>144</v>
      </c>
      <c r="F38" s="47"/>
      <c r="G38" s="26"/>
      <c r="H38" s="20"/>
      <c r="I38" s="19" t="s">
        <v>35</v>
      </c>
      <c r="J38" s="21">
        <f t="shared" si="0"/>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aca="true" t="shared" si="7" ref="BA38:BA49">total_amount_ba($B$2,$D$2,D38,F38,J38,K38,M38)</f>
        <v>0</v>
      </c>
      <c r="BB38" s="45">
        <f aca="true" t="shared" si="8" ref="BB38:BB49">BA38+SUM(N38:AZ38)</f>
        <v>0</v>
      </c>
      <c r="BC38" s="23" t="str">
        <f aca="true" t="shared" si="9" ref="BC38:BC49">SpellNumber(L38,BB38)</f>
        <v>INR Zero Only</v>
      </c>
      <c r="IE38" s="25">
        <v>1.01</v>
      </c>
      <c r="IF38" s="25" t="s">
        <v>36</v>
      </c>
      <c r="IG38" s="25" t="s">
        <v>33</v>
      </c>
      <c r="IH38" s="25">
        <v>123.223</v>
      </c>
      <c r="II38" s="25" t="s">
        <v>34</v>
      </c>
    </row>
    <row r="39" spans="1:243" s="24" customFormat="1" ht="102" customHeight="1">
      <c r="A39" s="74">
        <v>5.02</v>
      </c>
      <c r="B39" s="81" t="s">
        <v>142</v>
      </c>
      <c r="C39" s="55" t="s">
        <v>80</v>
      </c>
      <c r="D39" s="75">
        <v>100</v>
      </c>
      <c r="E39" s="75" t="s">
        <v>144</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42.75" customHeight="1">
      <c r="A40" s="74">
        <v>5.03</v>
      </c>
      <c r="B40" s="82" t="s">
        <v>143</v>
      </c>
      <c r="C40" s="55" t="s">
        <v>81</v>
      </c>
      <c r="D40" s="75">
        <v>3</v>
      </c>
      <c r="E40" s="75" t="s">
        <v>122</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14" customFormat="1" ht="57" customHeight="1">
      <c r="A41" s="53">
        <v>6</v>
      </c>
      <c r="B41" s="79" t="s">
        <v>203</v>
      </c>
      <c r="C41" s="55" t="s">
        <v>46</v>
      </c>
      <c r="D41" s="70"/>
      <c r="E41" s="53"/>
      <c r="F41" s="18"/>
      <c r="G41" s="18"/>
      <c r="H41" s="18"/>
      <c r="I41" s="18"/>
      <c r="J41" s="18"/>
      <c r="K41" s="18"/>
      <c r="L41" s="18"/>
      <c r="M41" s="18"/>
      <c r="N41" s="18"/>
      <c r="O41" s="18"/>
      <c r="P41" s="18"/>
      <c r="Q41" s="18"/>
      <c r="R41" s="18"/>
      <c r="S41" s="13"/>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62"/>
      <c r="BB41" s="62"/>
      <c r="BC41" s="18"/>
      <c r="IE41" s="15"/>
      <c r="IF41" s="15"/>
      <c r="IG41" s="15"/>
      <c r="IH41" s="15"/>
      <c r="II41" s="15"/>
    </row>
    <row r="42" spans="1:243" s="24" customFormat="1" ht="48.75" customHeight="1">
      <c r="A42" s="74">
        <v>6.01</v>
      </c>
      <c r="B42" s="83" t="s">
        <v>146</v>
      </c>
      <c r="C42" s="55" t="s">
        <v>83</v>
      </c>
      <c r="D42" s="75">
        <v>400</v>
      </c>
      <c r="E42" s="75" t="s">
        <v>144</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7"/>
        <v>0</v>
      </c>
      <c r="BB42" s="45">
        <f t="shared" si="8"/>
        <v>0</v>
      </c>
      <c r="BC42" s="23" t="str">
        <f t="shared" si="9"/>
        <v>INR Zero Only</v>
      </c>
      <c r="IE42" s="25">
        <v>1.01</v>
      </c>
      <c r="IF42" s="25" t="s">
        <v>36</v>
      </c>
      <c r="IG42" s="25" t="s">
        <v>33</v>
      </c>
      <c r="IH42" s="25">
        <v>123.223</v>
      </c>
      <c r="II42" s="25" t="s">
        <v>34</v>
      </c>
    </row>
    <row r="43" spans="1:243" s="24" customFormat="1" ht="34.5" customHeight="1">
      <c r="A43" s="74">
        <v>6.02</v>
      </c>
      <c r="B43" s="83" t="s">
        <v>147</v>
      </c>
      <c r="C43" s="55" t="s">
        <v>84</v>
      </c>
      <c r="D43" s="75">
        <v>400</v>
      </c>
      <c r="E43" s="75" t="s">
        <v>144</v>
      </c>
      <c r="F43" s="47"/>
      <c r="G43" s="26"/>
      <c r="H43" s="20"/>
      <c r="I43" s="19" t="s">
        <v>35</v>
      </c>
      <c r="J43" s="21">
        <f t="shared" si="0"/>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7"/>
        <v>0</v>
      </c>
      <c r="BB43" s="45">
        <f t="shared" si="8"/>
        <v>0</v>
      </c>
      <c r="BC43" s="23" t="str">
        <f t="shared" si="9"/>
        <v>INR Zero Only</v>
      </c>
      <c r="IE43" s="25">
        <v>1.01</v>
      </c>
      <c r="IF43" s="25" t="s">
        <v>36</v>
      </c>
      <c r="IG43" s="25" t="s">
        <v>33</v>
      </c>
      <c r="IH43" s="25">
        <v>123.223</v>
      </c>
      <c r="II43" s="25" t="s">
        <v>34</v>
      </c>
    </row>
    <row r="44" spans="1:243" s="24" customFormat="1" ht="21.75" customHeight="1">
      <c r="A44" s="74">
        <v>6.03</v>
      </c>
      <c r="B44" s="83" t="s">
        <v>148</v>
      </c>
      <c r="C44" s="55" t="s">
        <v>85</v>
      </c>
      <c r="D44" s="75">
        <v>400</v>
      </c>
      <c r="E44" s="75" t="s">
        <v>144</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7"/>
        <v>0</v>
      </c>
      <c r="BB44" s="45">
        <f t="shared" si="8"/>
        <v>0</v>
      </c>
      <c r="BC44" s="23" t="str">
        <f t="shared" si="9"/>
        <v>INR Zero Only</v>
      </c>
      <c r="IE44" s="25">
        <v>1.01</v>
      </c>
      <c r="IF44" s="25" t="s">
        <v>36</v>
      </c>
      <c r="IG44" s="25" t="s">
        <v>33</v>
      </c>
      <c r="IH44" s="25">
        <v>123.223</v>
      </c>
      <c r="II44" s="25" t="s">
        <v>34</v>
      </c>
    </row>
    <row r="45" spans="1:243" s="24" customFormat="1" ht="32.25" customHeight="1">
      <c r="A45" s="74">
        <v>6.04</v>
      </c>
      <c r="B45" s="84" t="s">
        <v>149</v>
      </c>
      <c r="C45" s="55" t="s">
        <v>86</v>
      </c>
      <c r="D45" s="75">
        <v>400</v>
      </c>
      <c r="E45" s="75" t="s">
        <v>144</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7"/>
        <v>0</v>
      </c>
      <c r="BB45" s="45">
        <f t="shared" si="8"/>
        <v>0</v>
      </c>
      <c r="BC45" s="23" t="str">
        <f t="shared" si="9"/>
        <v>INR Zero Only</v>
      </c>
      <c r="IE45" s="25">
        <v>1.01</v>
      </c>
      <c r="IF45" s="25" t="s">
        <v>36</v>
      </c>
      <c r="IG45" s="25" t="s">
        <v>33</v>
      </c>
      <c r="IH45" s="25">
        <v>123.223</v>
      </c>
      <c r="II45" s="25" t="s">
        <v>34</v>
      </c>
    </row>
    <row r="46" spans="1:243" s="14" customFormat="1" ht="57" customHeight="1">
      <c r="A46" s="53">
        <v>7</v>
      </c>
      <c r="B46" s="79" t="s">
        <v>204</v>
      </c>
      <c r="C46" s="55" t="s">
        <v>46</v>
      </c>
      <c r="D46" s="70"/>
      <c r="E46" s="53"/>
      <c r="F46" s="18"/>
      <c r="G46" s="18"/>
      <c r="H46" s="18"/>
      <c r="I46" s="18"/>
      <c r="J46" s="18"/>
      <c r="K46" s="18"/>
      <c r="L46" s="18"/>
      <c r="M46" s="18"/>
      <c r="N46" s="18"/>
      <c r="O46" s="18"/>
      <c r="P46" s="18"/>
      <c r="Q46" s="18"/>
      <c r="R46" s="18"/>
      <c r="S46" s="13"/>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62"/>
      <c r="BB46" s="62"/>
      <c r="BC46" s="18"/>
      <c r="IE46" s="15"/>
      <c r="IF46" s="15"/>
      <c r="IG46" s="15"/>
      <c r="IH46" s="15"/>
      <c r="II46" s="15"/>
    </row>
    <row r="47" spans="1:243" s="24" customFormat="1" ht="31.5" customHeight="1">
      <c r="A47" s="74">
        <v>7.01</v>
      </c>
      <c r="B47" s="78" t="s">
        <v>151</v>
      </c>
      <c r="C47" s="55" t="s">
        <v>88</v>
      </c>
      <c r="D47" s="75">
        <v>400</v>
      </c>
      <c r="E47" s="75" t="s">
        <v>144</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7"/>
        <v>0</v>
      </c>
      <c r="BB47" s="45">
        <f t="shared" si="8"/>
        <v>0</v>
      </c>
      <c r="BC47" s="23" t="str">
        <f t="shared" si="9"/>
        <v>INR Zero Only</v>
      </c>
      <c r="IE47" s="25">
        <v>1.01</v>
      </c>
      <c r="IF47" s="25" t="s">
        <v>36</v>
      </c>
      <c r="IG47" s="25" t="s">
        <v>33</v>
      </c>
      <c r="IH47" s="25">
        <v>123.223</v>
      </c>
      <c r="II47" s="25" t="s">
        <v>34</v>
      </c>
    </row>
    <row r="48" spans="1:243" s="24" customFormat="1" ht="29.25" customHeight="1">
      <c r="A48" s="74">
        <v>7.02</v>
      </c>
      <c r="B48" s="78" t="s">
        <v>152</v>
      </c>
      <c r="C48" s="55" t="s">
        <v>89</v>
      </c>
      <c r="D48" s="75">
        <v>400</v>
      </c>
      <c r="E48" s="75" t="s">
        <v>144</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7"/>
        <v>0</v>
      </c>
      <c r="BB48" s="45">
        <f t="shared" si="8"/>
        <v>0</v>
      </c>
      <c r="BC48" s="23" t="str">
        <f t="shared" si="9"/>
        <v>INR Zero Only</v>
      </c>
      <c r="IE48" s="25">
        <v>1.01</v>
      </c>
      <c r="IF48" s="25" t="s">
        <v>36</v>
      </c>
      <c r="IG48" s="25" t="s">
        <v>33</v>
      </c>
      <c r="IH48" s="25">
        <v>123.223</v>
      </c>
      <c r="II48" s="25" t="s">
        <v>34</v>
      </c>
    </row>
    <row r="49" spans="1:243" s="24" customFormat="1" ht="33" customHeight="1">
      <c r="A49" s="74">
        <v>7.03</v>
      </c>
      <c r="B49" s="83" t="s">
        <v>157</v>
      </c>
      <c r="C49" s="55" t="s">
        <v>90</v>
      </c>
      <c r="D49" s="75">
        <v>400</v>
      </c>
      <c r="E49" s="75" t="s">
        <v>144</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7"/>
        <v>0</v>
      </c>
      <c r="BB49" s="45">
        <f t="shared" si="8"/>
        <v>0</v>
      </c>
      <c r="BC49" s="23" t="str">
        <f t="shared" si="9"/>
        <v>INR Zero Only</v>
      </c>
      <c r="IE49" s="25">
        <v>1.01</v>
      </c>
      <c r="IF49" s="25" t="s">
        <v>36</v>
      </c>
      <c r="IG49" s="25" t="s">
        <v>33</v>
      </c>
      <c r="IH49" s="25">
        <v>123.223</v>
      </c>
      <c r="II49" s="25" t="s">
        <v>34</v>
      </c>
    </row>
    <row r="50" spans="1:243" s="24" customFormat="1" ht="77.25" customHeight="1">
      <c r="A50" s="53">
        <v>8</v>
      </c>
      <c r="B50" s="79" t="s">
        <v>236</v>
      </c>
      <c r="C50" s="55" t="s">
        <v>91</v>
      </c>
      <c r="D50" s="75">
        <v>6</v>
      </c>
      <c r="E50" s="75" t="s">
        <v>55</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24" customFormat="1" ht="180" customHeight="1">
      <c r="A51" s="53">
        <v>9</v>
      </c>
      <c r="B51" s="79" t="s">
        <v>237</v>
      </c>
      <c r="C51" s="55" t="s">
        <v>92</v>
      </c>
      <c r="D51" s="75">
        <v>1</v>
      </c>
      <c r="E51" s="75" t="s">
        <v>122</v>
      </c>
      <c r="F51" s="47"/>
      <c r="G51" s="26"/>
      <c r="H51" s="20"/>
      <c r="I51" s="19" t="s">
        <v>35</v>
      </c>
      <c r="J51" s="21">
        <f t="shared" si="0"/>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total_amount_ba($B$2,$D$2,D51,F51,J51,K51,M51)</f>
        <v>0</v>
      </c>
      <c r="BB51" s="45">
        <f>BA51+SUM(N51:AZ51)</f>
        <v>0</v>
      </c>
      <c r="BC51" s="23" t="str">
        <f>SpellNumber(L51,BB51)</f>
        <v>INR Zero Only</v>
      </c>
      <c r="IE51" s="25">
        <v>1.01</v>
      </c>
      <c r="IF51" s="25" t="s">
        <v>36</v>
      </c>
      <c r="IG51" s="25" t="s">
        <v>33</v>
      </c>
      <c r="IH51" s="25">
        <v>123.223</v>
      </c>
      <c r="II51" s="25" t="s">
        <v>34</v>
      </c>
    </row>
    <row r="52" spans="1:243" s="24" customFormat="1" ht="35.25" customHeight="1">
      <c r="A52" s="53">
        <v>10</v>
      </c>
      <c r="B52" s="90" t="s">
        <v>238</v>
      </c>
      <c r="C52" s="55" t="s">
        <v>93</v>
      </c>
      <c r="D52" s="75">
        <v>1</v>
      </c>
      <c r="E52" s="75" t="s">
        <v>55</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total_amount_ba($B$2,$D$2,D52,F52,J52,K52,M52)</f>
        <v>0</v>
      </c>
      <c r="BB52" s="45">
        <f>BA52+SUM(N52:AZ52)</f>
        <v>0</v>
      </c>
      <c r="BC52" s="23" t="str">
        <f>SpellNumber(L52,BB52)</f>
        <v>INR Zero Only</v>
      </c>
      <c r="IE52" s="25">
        <v>1.01</v>
      </c>
      <c r="IF52" s="25" t="s">
        <v>36</v>
      </c>
      <c r="IG52" s="25" t="s">
        <v>33</v>
      </c>
      <c r="IH52" s="25">
        <v>123.223</v>
      </c>
      <c r="II52" s="25" t="s">
        <v>34</v>
      </c>
    </row>
    <row r="53" spans="1:243" s="24" customFormat="1" ht="27" customHeight="1">
      <c r="A53" s="53">
        <v>11</v>
      </c>
      <c r="B53" s="90" t="s">
        <v>239</v>
      </c>
      <c r="C53" s="55" t="s">
        <v>94</v>
      </c>
      <c r="D53" s="75">
        <v>1</v>
      </c>
      <c r="E53" s="75" t="s">
        <v>55</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aca="true" t="shared" si="10" ref="BA53:BA68">total_amount_ba($B$2,$D$2,D53,F53,J53,K53,M53)</f>
        <v>0</v>
      </c>
      <c r="BB53" s="45">
        <f aca="true" t="shared" si="11" ref="BB53:BB68">BA53+SUM(N53:AZ53)</f>
        <v>0</v>
      </c>
      <c r="BC53" s="23" t="str">
        <f aca="true" t="shared" si="12" ref="BC53:BC68">SpellNumber(L53,BB53)</f>
        <v>INR Zero Only</v>
      </c>
      <c r="IE53" s="25">
        <v>1.01</v>
      </c>
      <c r="IF53" s="25" t="s">
        <v>36</v>
      </c>
      <c r="IG53" s="25" t="s">
        <v>33</v>
      </c>
      <c r="IH53" s="25">
        <v>123.223</v>
      </c>
      <c r="II53" s="25" t="s">
        <v>34</v>
      </c>
    </row>
    <row r="54" spans="1:243" s="14" customFormat="1" ht="57" customHeight="1">
      <c r="A54" s="53">
        <v>12</v>
      </c>
      <c r="B54" s="77" t="s">
        <v>234</v>
      </c>
      <c r="C54" s="55" t="s">
        <v>46</v>
      </c>
      <c r="D54" s="70"/>
      <c r="E54" s="53"/>
      <c r="F54" s="18"/>
      <c r="G54" s="18"/>
      <c r="H54" s="18"/>
      <c r="I54" s="18"/>
      <c r="J54" s="18"/>
      <c r="K54" s="18"/>
      <c r="L54" s="18"/>
      <c r="M54" s="18"/>
      <c r="N54" s="18"/>
      <c r="O54" s="18"/>
      <c r="P54" s="18"/>
      <c r="Q54" s="18"/>
      <c r="R54" s="18"/>
      <c r="S54" s="13"/>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2"/>
      <c r="BB54" s="62"/>
      <c r="BC54" s="18"/>
      <c r="IE54" s="15"/>
      <c r="IF54" s="15"/>
      <c r="IG54" s="15"/>
      <c r="IH54" s="15"/>
      <c r="II54" s="15"/>
    </row>
    <row r="55" spans="1:243" s="14" customFormat="1" ht="51" customHeight="1">
      <c r="A55" s="91">
        <v>12.01</v>
      </c>
      <c r="B55" s="78" t="s">
        <v>159</v>
      </c>
      <c r="C55" s="55" t="s">
        <v>46</v>
      </c>
      <c r="D55" s="70"/>
      <c r="E55" s="53"/>
      <c r="F55" s="18"/>
      <c r="G55" s="18"/>
      <c r="H55" s="18"/>
      <c r="I55" s="18"/>
      <c r="J55" s="18"/>
      <c r="K55" s="18"/>
      <c r="L55" s="18"/>
      <c r="M55" s="18"/>
      <c r="N55" s="18"/>
      <c r="O55" s="18"/>
      <c r="P55" s="18"/>
      <c r="Q55" s="18"/>
      <c r="R55" s="18"/>
      <c r="S55" s="13"/>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62"/>
      <c r="BB55" s="62"/>
      <c r="BC55" s="18"/>
      <c r="IE55" s="15"/>
      <c r="IF55" s="15"/>
      <c r="IG55" s="15"/>
      <c r="IH55" s="15"/>
      <c r="II55" s="15"/>
    </row>
    <row r="56" spans="1:243" s="24" customFormat="1" ht="25.5" customHeight="1">
      <c r="A56" s="74">
        <v>12.02</v>
      </c>
      <c r="B56" s="78" t="s">
        <v>160</v>
      </c>
      <c r="C56" s="55" t="s">
        <v>97</v>
      </c>
      <c r="D56" s="76">
        <v>1</v>
      </c>
      <c r="E56" s="76" t="s">
        <v>122</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0"/>
        <v>0</v>
      </c>
      <c r="BB56" s="45">
        <f t="shared" si="11"/>
        <v>0</v>
      </c>
      <c r="BC56" s="23" t="str">
        <f t="shared" si="12"/>
        <v>INR Zero Only</v>
      </c>
      <c r="IE56" s="25">
        <v>1.01</v>
      </c>
      <c r="IF56" s="25" t="s">
        <v>36</v>
      </c>
      <c r="IG56" s="25" t="s">
        <v>33</v>
      </c>
      <c r="IH56" s="25">
        <v>123.223</v>
      </c>
      <c r="II56" s="25" t="s">
        <v>34</v>
      </c>
    </row>
    <row r="57" spans="1:243" s="24" customFormat="1" ht="21" customHeight="1">
      <c r="A57" s="74">
        <v>12.03</v>
      </c>
      <c r="B57" s="78" t="s">
        <v>161</v>
      </c>
      <c r="C57" s="55" t="s">
        <v>98</v>
      </c>
      <c r="D57" s="75">
        <v>6</v>
      </c>
      <c r="E57" s="75" t="s">
        <v>122</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10"/>
        <v>0</v>
      </c>
      <c r="BB57" s="45">
        <f t="shared" si="11"/>
        <v>0</v>
      </c>
      <c r="BC57" s="23" t="str">
        <f t="shared" si="12"/>
        <v>INR Zero Only</v>
      </c>
      <c r="IE57" s="25">
        <v>1.01</v>
      </c>
      <c r="IF57" s="25" t="s">
        <v>36</v>
      </c>
      <c r="IG57" s="25" t="s">
        <v>33</v>
      </c>
      <c r="IH57" s="25">
        <v>123.223</v>
      </c>
      <c r="II57" s="25" t="s">
        <v>34</v>
      </c>
    </row>
    <row r="58" spans="1:243" s="24" customFormat="1" ht="33" customHeight="1">
      <c r="A58" s="74">
        <v>12.04</v>
      </c>
      <c r="B58" s="78" t="s">
        <v>162</v>
      </c>
      <c r="C58" s="55" t="s">
        <v>99</v>
      </c>
      <c r="D58" s="75">
        <v>6</v>
      </c>
      <c r="E58" s="75" t="s">
        <v>122</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10"/>
        <v>0</v>
      </c>
      <c r="BB58" s="45">
        <f t="shared" si="11"/>
        <v>0</v>
      </c>
      <c r="BC58" s="23" t="str">
        <f t="shared" si="12"/>
        <v>INR Zero Only</v>
      </c>
      <c r="IE58" s="25">
        <v>1.01</v>
      </c>
      <c r="IF58" s="25" t="s">
        <v>36</v>
      </c>
      <c r="IG58" s="25" t="s">
        <v>33</v>
      </c>
      <c r="IH58" s="25">
        <v>123.223</v>
      </c>
      <c r="II58" s="25" t="s">
        <v>34</v>
      </c>
    </row>
    <row r="59" spans="1:243" s="24" customFormat="1" ht="30.75" customHeight="1">
      <c r="A59" s="74">
        <v>12.05</v>
      </c>
      <c r="B59" s="78" t="s">
        <v>163</v>
      </c>
      <c r="C59" s="55" t="s">
        <v>100</v>
      </c>
      <c r="D59" s="75">
        <v>1</v>
      </c>
      <c r="E59" s="75" t="s">
        <v>122</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10"/>
        <v>0</v>
      </c>
      <c r="BB59" s="45">
        <f t="shared" si="11"/>
        <v>0</v>
      </c>
      <c r="BC59" s="23" t="str">
        <f t="shared" si="12"/>
        <v>INR Zero Only</v>
      </c>
      <c r="IE59" s="25">
        <v>1.01</v>
      </c>
      <c r="IF59" s="25" t="s">
        <v>36</v>
      </c>
      <c r="IG59" s="25" t="s">
        <v>33</v>
      </c>
      <c r="IH59" s="25">
        <v>123.223</v>
      </c>
      <c r="II59" s="25" t="s">
        <v>34</v>
      </c>
    </row>
    <row r="60" spans="1:243" s="24" customFormat="1" ht="33" customHeight="1">
      <c r="A60" s="74">
        <v>12.06</v>
      </c>
      <c r="B60" s="78" t="s">
        <v>164</v>
      </c>
      <c r="C60" s="55" t="s">
        <v>101</v>
      </c>
      <c r="D60" s="75">
        <v>1</v>
      </c>
      <c r="E60" s="75" t="s">
        <v>122</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10"/>
        <v>0</v>
      </c>
      <c r="BB60" s="45">
        <f t="shared" si="11"/>
        <v>0</v>
      </c>
      <c r="BC60" s="23" t="str">
        <f t="shared" si="12"/>
        <v>INR Zero Only</v>
      </c>
      <c r="IE60" s="25">
        <v>1.01</v>
      </c>
      <c r="IF60" s="25" t="s">
        <v>36</v>
      </c>
      <c r="IG60" s="25" t="s">
        <v>33</v>
      </c>
      <c r="IH60" s="25">
        <v>123.223</v>
      </c>
      <c r="II60" s="25" t="s">
        <v>34</v>
      </c>
    </row>
    <row r="61" spans="1:243" s="24" customFormat="1" ht="57" customHeight="1">
      <c r="A61" s="74">
        <v>12.07</v>
      </c>
      <c r="B61" s="80" t="s">
        <v>165</v>
      </c>
      <c r="C61" s="55" t="s">
        <v>102</v>
      </c>
      <c r="D61" s="75">
        <v>1</v>
      </c>
      <c r="E61" s="75" t="s">
        <v>56</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0"/>
        <v>0</v>
      </c>
      <c r="BB61" s="45">
        <f t="shared" si="11"/>
        <v>0</v>
      </c>
      <c r="BC61" s="23" t="str">
        <f t="shared" si="12"/>
        <v>INR Zero Only</v>
      </c>
      <c r="IE61" s="25">
        <v>1.01</v>
      </c>
      <c r="IF61" s="25" t="s">
        <v>36</v>
      </c>
      <c r="IG61" s="25" t="s">
        <v>33</v>
      </c>
      <c r="IH61" s="25">
        <v>123.223</v>
      </c>
      <c r="II61" s="25" t="s">
        <v>34</v>
      </c>
    </row>
    <row r="62" spans="1:243" s="24" customFormat="1" ht="69" customHeight="1">
      <c r="A62" s="74">
        <v>12.08</v>
      </c>
      <c r="B62" s="80" t="s">
        <v>166</v>
      </c>
      <c r="C62" s="55" t="s">
        <v>103</v>
      </c>
      <c r="D62" s="75">
        <v>3</v>
      </c>
      <c r="E62" s="75" t="s">
        <v>122</v>
      </c>
      <c r="F62" s="47"/>
      <c r="G62" s="26"/>
      <c r="H62" s="20"/>
      <c r="I62" s="19" t="s">
        <v>35</v>
      </c>
      <c r="J62" s="21">
        <f t="shared" si="0"/>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10"/>
        <v>0</v>
      </c>
      <c r="BB62" s="45">
        <f t="shared" si="11"/>
        <v>0</v>
      </c>
      <c r="BC62" s="23" t="str">
        <f t="shared" si="12"/>
        <v>INR Zero Only</v>
      </c>
      <c r="IE62" s="25">
        <v>1.01</v>
      </c>
      <c r="IF62" s="25" t="s">
        <v>36</v>
      </c>
      <c r="IG62" s="25" t="s">
        <v>33</v>
      </c>
      <c r="IH62" s="25">
        <v>123.223</v>
      </c>
      <c r="II62" s="25" t="s">
        <v>34</v>
      </c>
    </row>
    <row r="63" spans="1:243" s="24" customFormat="1" ht="105" customHeight="1">
      <c r="A63" s="74">
        <v>12.09</v>
      </c>
      <c r="B63" s="85" t="s">
        <v>167</v>
      </c>
      <c r="C63" s="55" t="s">
        <v>104</v>
      </c>
      <c r="D63" s="75">
        <v>1</v>
      </c>
      <c r="E63" s="75" t="s">
        <v>122</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10"/>
        <v>0</v>
      </c>
      <c r="BB63" s="45">
        <f t="shared" si="11"/>
        <v>0</v>
      </c>
      <c r="BC63" s="23" t="str">
        <f t="shared" si="12"/>
        <v>INR Zero Only</v>
      </c>
      <c r="IE63" s="25">
        <v>1.01</v>
      </c>
      <c r="IF63" s="25" t="s">
        <v>36</v>
      </c>
      <c r="IG63" s="25" t="s">
        <v>33</v>
      </c>
      <c r="IH63" s="25">
        <v>123.223</v>
      </c>
      <c r="II63" s="25" t="s">
        <v>34</v>
      </c>
    </row>
    <row r="64" spans="1:243" s="24" customFormat="1" ht="79.5" customHeight="1">
      <c r="A64" s="74">
        <v>12.1</v>
      </c>
      <c r="B64" s="78" t="s">
        <v>168</v>
      </c>
      <c r="C64" s="55" t="s">
        <v>105</v>
      </c>
      <c r="D64" s="75">
        <v>1</v>
      </c>
      <c r="E64" s="75" t="s">
        <v>122</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0"/>
        <v>0</v>
      </c>
      <c r="BB64" s="45">
        <f t="shared" si="11"/>
        <v>0</v>
      </c>
      <c r="BC64" s="23" t="str">
        <f t="shared" si="12"/>
        <v>INR Zero Only</v>
      </c>
      <c r="IE64" s="25">
        <v>1.01</v>
      </c>
      <c r="IF64" s="25" t="s">
        <v>36</v>
      </c>
      <c r="IG64" s="25" t="s">
        <v>33</v>
      </c>
      <c r="IH64" s="25">
        <v>123.223</v>
      </c>
      <c r="II64" s="25" t="s">
        <v>34</v>
      </c>
    </row>
    <row r="65" spans="1:243" s="24" customFormat="1" ht="84.75" customHeight="1">
      <c r="A65" s="74">
        <v>12.11</v>
      </c>
      <c r="B65" s="78" t="s">
        <v>169</v>
      </c>
      <c r="C65" s="55" t="s">
        <v>106</v>
      </c>
      <c r="D65" s="75">
        <v>1</v>
      </c>
      <c r="E65" s="75" t="s">
        <v>122</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0"/>
        <v>0</v>
      </c>
      <c r="BB65" s="45">
        <f t="shared" si="11"/>
        <v>0</v>
      </c>
      <c r="BC65" s="23" t="str">
        <f t="shared" si="12"/>
        <v>INR Zero Only</v>
      </c>
      <c r="IE65" s="25">
        <v>1.01</v>
      </c>
      <c r="IF65" s="25" t="s">
        <v>36</v>
      </c>
      <c r="IG65" s="25" t="s">
        <v>33</v>
      </c>
      <c r="IH65" s="25">
        <v>123.223</v>
      </c>
      <c r="II65" s="25" t="s">
        <v>34</v>
      </c>
    </row>
    <row r="66" spans="1:243" s="24" customFormat="1" ht="75" customHeight="1">
      <c r="A66" s="74">
        <v>12.12</v>
      </c>
      <c r="B66" s="78" t="s">
        <v>170</v>
      </c>
      <c r="C66" s="55" t="s">
        <v>107</v>
      </c>
      <c r="D66" s="75">
        <v>1</v>
      </c>
      <c r="E66" s="75" t="s">
        <v>122</v>
      </c>
      <c r="F66" s="47"/>
      <c r="G66" s="26"/>
      <c r="H66" s="20"/>
      <c r="I66" s="19" t="s">
        <v>35</v>
      </c>
      <c r="J66" s="21">
        <f>IF(I66="Less(-)",-1,1)</f>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10"/>
        <v>0</v>
      </c>
      <c r="BB66" s="45">
        <f t="shared" si="11"/>
        <v>0</v>
      </c>
      <c r="BC66" s="23" t="str">
        <f t="shared" si="12"/>
        <v>INR Zero Only</v>
      </c>
      <c r="IE66" s="25">
        <v>1.01</v>
      </c>
      <c r="IF66" s="25" t="s">
        <v>36</v>
      </c>
      <c r="IG66" s="25" t="s">
        <v>33</v>
      </c>
      <c r="IH66" s="25">
        <v>123.223</v>
      </c>
      <c r="II66" s="25" t="s">
        <v>34</v>
      </c>
    </row>
    <row r="67" spans="1:243" s="24" customFormat="1" ht="29.25" customHeight="1">
      <c r="A67" s="74">
        <v>12.13</v>
      </c>
      <c r="B67" s="78" t="s">
        <v>171</v>
      </c>
      <c r="C67" s="55" t="s">
        <v>108</v>
      </c>
      <c r="D67" s="75">
        <v>9</v>
      </c>
      <c r="E67" s="75" t="s">
        <v>173</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10"/>
        <v>0</v>
      </c>
      <c r="BB67" s="45">
        <f t="shared" si="11"/>
        <v>0</v>
      </c>
      <c r="BC67" s="23" t="str">
        <f t="shared" si="12"/>
        <v>INR Zero Only</v>
      </c>
      <c r="IE67" s="25">
        <v>1.01</v>
      </c>
      <c r="IF67" s="25" t="s">
        <v>36</v>
      </c>
      <c r="IG67" s="25" t="s">
        <v>33</v>
      </c>
      <c r="IH67" s="25">
        <v>123.223</v>
      </c>
      <c r="II67" s="25" t="s">
        <v>34</v>
      </c>
    </row>
    <row r="68" spans="1:243" s="24" customFormat="1" ht="81" customHeight="1">
      <c r="A68" s="74">
        <v>12.14</v>
      </c>
      <c r="B68" s="78" t="s">
        <v>172</v>
      </c>
      <c r="C68" s="55" t="s">
        <v>109</v>
      </c>
      <c r="D68" s="75">
        <v>1</v>
      </c>
      <c r="E68" s="75" t="s">
        <v>55</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10"/>
        <v>0</v>
      </c>
      <c r="BB68" s="45">
        <f t="shared" si="11"/>
        <v>0</v>
      </c>
      <c r="BC68" s="23" t="str">
        <f t="shared" si="12"/>
        <v>INR Zero Only</v>
      </c>
      <c r="IE68" s="25">
        <v>1.01</v>
      </c>
      <c r="IF68" s="25" t="s">
        <v>36</v>
      </c>
      <c r="IG68" s="25" t="s">
        <v>33</v>
      </c>
      <c r="IH68" s="25">
        <v>123.223</v>
      </c>
      <c r="II68" s="25" t="s">
        <v>34</v>
      </c>
    </row>
    <row r="69" spans="1:243" s="14" customFormat="1" ht="57" customHeight="1">
      <c r="A69" s="53">
        <v>13</v>
      </c>
      <c r="B69" s="79" t="s">
        <v>205</v>
      </c>
      <c r="C69" s="55" t="s">
        <v>46</v>
      </c>
      <c r="D69" s="70"/>
      <c r="E69" s="53"/>
      <c r="F69" s="18"/>
      <c r="G69" s="18"/>
      <c r="H69" s="18"/>
      <c r="I69" s="18"/>
      <c r="J69" s="18"/>
      <c r="K69" s="18"/>
      <c r="L69" s="18"/>
      <c r="M69" s="18"/>
      <c r="N69" s="18"/>
      <c r="O69" s="18"/>
      <c r="P69" s="18"/>
      <c r="Q69" s="18"/>
      <c r="R69" s="18"/>
      <c r="S69" s="13"/>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62"/>
      <c r="BB69" s="62"/>
      <c r="BC69" s="18"/>
      <c r="IE69" s="15"/>
      <c r="IF69" s="15"/>
      <c r="IG69" s="15"/>
      <c r="IH69" s="15"/>
      <c r="II69" s="15"/>
    </row>
    <row r="70" spans="1:243" s="24" customFormat="1" ht="23.25" customHeight="1">
      <c r="A70" s="74">
        <v>13.01</v>
      </c>
      <c r="B70" s="78" t="s">
        <v>175</v>
      </c>
      <c r="C70" s="55" t="s">
        <v>111</v>
      </c>
      <c r="D70" s="75">
        <v>12</v>
      </c>
      <c r="E70" s="75" t="s">
        <v>55</v>
      </c>
      <c r="F70" s="47"/>
      <c r="G70" s="26"/>
      <c r="H70" s="20"/>
      <c r="I70" s="19" t="s">
        <v>35</v>
      </c>
      <c r="J70" s="21">
        <f t="shared" si="0"/>
        <v>1</v>
      </c>
      <c r="K70" s="22" t="s">
        <v>41</v>
      </c>
      <c r="L70" s="22" t="s">
        <v>7</v>
      </c>
      <c r="M70" s="48"/>
      <c r="N70" s="42"/>
      <c r="O70" s="42"/>
      <c r="P70" s="46"/>
      <c r="Q70" s="42"/>
      <c r="R70" s="42"/>
      <c r="S70" s="43"/>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5">
        <f>total_amount_ba($B$2,$D$2,D70,F70,J70,K70,M70)</f>
        <v>0</v>
      </c>
      <c r="BB70" s="45">
        <f>BA70+SUM(N70:AZ70)</f>
        <v>0</v>
      </c>
      <c r="BC70" s="23" t="str">
        <f>SpellNumber(L70,BB70)</f>
        <v>INR Zero Only</v>
      </c>
      <c r="IE70" s="25">
        <v>1.01</v>
      </c>
      <c r="IF70" s="25" t="s">
        <v>36</v>
      </c>
      <c r="IG70" s="25" t="s">
        <v>33</v>
      </c>
      <c r="IH70" s="25">
        <v>123.223</v>
      </c>
      <c r="II70" s="25" t="s">
        <v>34</v>
      </c>
    </row>
    <row r="71" spans="1:243" s="24" customFormat="1" ht="27" customHeight="1">
      <c r="A71" s="74">
        <v>13.02</v>
      </c>
      <c r="B71" s="78" t="s">
        <v>176</v>
      </c>
      <c r="C71" s="55" t="s">
        <v>112</v>
      </c>
      <c r="D71" s="75">
        <v>3</v>
      </c>
      <c r="E71" s="75" t="s">
        <v>55</v>
      </c>
      <c r="F71" s="47"/>
      <c r="G71" s="26"/>
      <c r="H71" s="20"/>
      <c r="I71" s="19" t="s">
        <v>35</v>
      </c>
      <c r="J71" s="21">
        <f t="shared" si="0"/>
        <v>1</v>
      </c>
      <c r="K71" s="22" t="s">
        <v>41</v>
      </c>
      <c r="L71" s="22" t="s">
        <v>7</v>
      </c>
      <c r="M71" s="48"/>
      <c r="N71" s="42"/>
      <c r="O71" s="42"/>
      <c r="P71" s="46"/>
      <c r="Q71" s="42"/>
      <c r="R71" s="42"/>
      <c r="S71" s="43"/>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total_amount_ba($B$2,$D$2,D71,F71,J71,K71,M71)</f>
        <v>0</v>
      </c>
      <c r="BB71" s="45">
        <f>BA71+SUM(N71:AZ71)</f>
        <v>0</v>
      </c>
      <c r="BC71" s="23" t="str">
        <f>SpellNumber(L71,BB71)</f>
        <v>INR Zero Only</v>
      </c>
      <c r="IE71" s="25">
        <v>1.01</v>
      </c>
      <c r="IF71" s="25" t="s">
        <v>36</v>
      </c>
      <c r="IG71" s="25" t="s">
        <v>33</v>
      </c>
      <c r="IH71" s="25">
        <v>123.223</v>
      </c>
      <c r="II71" s="25" t="s">
        <v>34</v>
      </c>
    </row>
    <row r="72" spans="1:243" s="24" customFormat="1" ht="28.5" customHeight="1">
      <c r="A72" s="74">
        <v>13.03</v>
      </c>
      <c r="B72" s="78" t="s">
        <v>177</v>
      </c>
      <c r="C72" s="55" t="s">
        <v>113</v>
      </c>
      <c r="D72" s="75">
        <v>12</v>
      </c>
      <c r="E72" s="75" t="s">
        <v>55</v>
      </c>
      <c r="F72" s="47"/>
      <c r="G72" s="26"/>
      <c r="H72" s="20"/>
      <c r="I72" s="19" t="s">
        <v>35</v>
      </c>
      <c r="J72" s="21">
        <f t="shared" si="0"/>
        <v>1</v>
      </c>
      <c r="K72" s="22" t="s">
        <v>41</v>
      </c>
      <c r="L72" s="22" t="s">
        <v>7</v>
      </c>
      <c r="M72" s="48"/>
      <c r="N72" s="42"/>
      <c r="O72" s="42"/>
      <c r="P72" s="46"/>
      <c r="Q72" s="42"/>
      <c r="R72" s="42"/>
      <c r="S72" s="43"/>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5">
        <f>total_amount_ba($B$2,$D$2,D72,F72,J72,K72,M72)</f>
        <v>0</v>
      </c>
      <c r="BB72" s="45">
        <f>BA72+SUM(N72:AZ72)</f>
        <v>0</v>
      </c>
      <c r="BC72" s="23" t="str">
        <f>SpellNumber(L72,BB72)</f>
        <v>INR Zero Only</v>
      </c>
      <c r="IE72" s="25">
        <v>1.01</v>
      </c>
      <c r="IF72" s="25" t="s">
        <v>36</v>
      </c>
      <c r="IG72" s="25" t="s">
        <v>33</v>
      </c>
      <c r="IH72" s="25">
        <v>123.223</v>
      </c>
      <c r="II72" s="25" t="s">
        <v>34</v>
      </c>
    </row>
    <row r="73" spans="1:243" s="24" customFormat="1" ht="36.75" customHeight="1">
      <c r="A73" s="74">
        <v>13.04</v>
      </c>
      <c r="B73" s="78" t="s">
        <v>178</v>
      </c>
      <c r="C73" s="55" t="s">
        <v>232</v>
      </c>
      <c r="D73" s="75">
        <v>6</v>
      </c>
      <c r="E73" s="75" t="s">
        <v>55</v>
      </c>
      <c r="F73" s="47"/>
      <c r="G73" s="26"/>
      <c r="H73" s="20"/>
      <c r="I73" s="19" t="s">
        <v>35</v>
      </c>
      <c r="J73" s="21">
        <f t="shared" si="0"/>
        <v>1</v>
      </c>
      <c r="K73" s="22" t="s">
        <v>41</v>
      </c>
      <c r="L73" s="22" t="s">
        <v>7</v>
      </c>
      <c r="M73" s="48"/>
      <c r="N73" s="42"/>
      <c r="O73" s="42"/>
      <c r="P73" s="46"/>
      <c r="Q73" s="42"/>
      <c r="R73" s="4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total_amount_ba($B$2,$D$2,D73,F73,J73,K73,M73)</f>
        <v>0</v>
      </c>
      <c r="BB73" s="45">
        <f>BA73+SUM(N73:AZ73)</f>
        <v>0</v>
      </c>
      <c r="BC73" s="23" t="str">
        <f>SpellNumber(L73,BB73)</f>
        <v>INR Zero Only</v>
      </c>
      <c r="IE73" s="25">
        <v>1.01</v>
      </c>
      <c r="IF73" s="25" t="s">
        <v>36</v>
      </c>
      <c r="IG73" s="25" t="s">
        <v>33</v>
      </c>
      <c r="IH73" s="25">
        <v>123.223</v>
      </c>
      <c r="II73" s="25" t="s">
        <v>34</v>
      </c>
    </row>
    <row r="74" spans="1:243" s="24" customFormat="1" ht="33" customHeight="1">
      <c r="A74" s="59" t="s">
        <v>39</v>
      </c>
      <c r="B74" s="60"/>
      <c r="C74" s="56"/>
      <c r="D74" s="71"/>
      <c r="E74" s="63"/>
      <c r="F74" s="64"/>
      <c r="G74" s="64"/>
      <c r="H74" s="65"/>
      <c r="I74" s="65"/>
      <c r="J74" s="65"/>
      <c r="K74" s="65"/>
      <c r="L74" s="66"/>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49">
        <f>SUM(BA14:BA73)</f>
        <v>0</v>
      </c>
      <c r="BB74" s="49">
        <f>SUM(BB14:BB17)</f>
        <v>0</v>
      </c>
      <c r="BC74" s="23"/>
      <c r="IE74" s="25">
        <v>4</v>
      </c>
      <c r="IF74" s="25" t="s">
        <v>37</v>
      </c>
      <c r="IG74" s="25" t="s">
        <v>38</v>
      </c>
      <c r="IH74" s="25">
        <v>10</v>
      </c>
      <c r="II74" s="25" t="s">
        <v>34</v>
      </c>
    </row>
    <row r="75" spans="1:243" s="33" customFormat="1" ht="23.25" customHeight="1" hidden="1">
      <c r="A75" s="60" t="s">
        <v>43</v>
      </c>
      <c r="B75" s="61"/>
      <c r="C75" s="57"/>
      <c r="D75" s="72"/>
      <c r="E75" s="58" t="s">
        <v>40</v>
      </c>
      <c r="F75" s="40"/>
      <c r="G75" s="28"/>
      <c r="H75" s="29"/>
      <c r="I75" s="29"/>
      <c r="J75" s="29"/>
      <c r="K75" s="30"/>
      <c r="L75" s="31"/>
      <c r="M75" s="32"/>
      <c r="O75" s="24"/>
      <c r="P75" s="24"/>
      <c r="Q75" s="24"/>
      <c r="R75" s="24"/>
      <c r="S75" s="24"/>
      <c r="BA75" s="38">
        <f>IF(ISBLANK(F75),0,IF(E75="Excess (+)",ROUND(BA74+(BA74*F75),2),IF(E75="Less (-)",ROUND(BA74+(BA74*F75*(-1)),2),0)))</f>
        <v>0</v>
      </c>
      <c r="BB75" s="39">
        <f>ROUND(BA75,0)</f>
        <v>0</v>
      </c>
      <c r="BC75" s="23" t="str">
        <f>SpellNumber(L75,BB75)</f>
        <v> Zero Only</v>
      </c>
      <c r="IE75" s="34"/>
      <c r="IF75" s="34"/>
      <c r="IG75" s="34"/>
      <c r="IH75" s="34"/>
      <c r="II75" s="34"/>
    </row>
    <row r="76" spans="1:243" s="33" customFormat="1" ht="51" customHeight="1">
      <c r="A76" s="59" t="s">
        <v>42</v>
      </c>
      <c r="B76" s="59"/>
      <c r="C76" s="96" t="str">
        <f>SpellNumber($E$2,BA74)</f>
        <v>INR Zero Only</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8"/>
      <c r="IE76" s="34"/>
      <c r="IF76" s="34"/>
      <c r="IG76" s="34"/>
      <c r="IH76" s="34"/>
      <c r="II76" s="34"/>
    </row>
    <row r="77" spans="3:243" s="14" customFormat="1" ht="15">
      <c r="C77" s="54"/>
      <c r="D77" s="73"/>
      <c r="E77" s="54"/>
      <c r="F77" s="35"/>
      <c r="G77" s="35"/>
      <c r="H77" s="35"/>
      <c r="I77" s="35"/>
      <c r="J77" s="35"/>
      <c r="K77" s="35"/>
      <c r="L77" s="35"/>
      <c r="M77" s="35"/>
      <c r="O77" s="35"/>
      <c r="BA77" s="35"/>
      <c r="BC77" s="35"/>
      <c r="IE77" s="15"/>
      <c r="IF77" s="15"/>
      <c r="IG77" s="15"/>
      <c r="IH77" s="15"/>
      <c r="II77" s="15"/>
    </row>
  </sheetData>
  <sheetProtection password="C92D" sheet="1"/>
  <mergeCells count="8">
    <mergeCell ref="A9:BC9"/>
    <mergeCell ref="C76:BC76"/>
    <mergeCell ref="A1:L1"/>
    <mergeCell ref="A4:BC4"/>
    <mergeCell ref="A5:BC5"/>
    <mergeCell ref="A6:BC6"/>
    <mergeCell ref="A7:BC7"/>
    <mergeCell ref="B8:BC8"/>
  </mergeCells>
  <dataValidations count="21">
    <dataValidation type="list" allowBlank="1" showInputMessage="1" showErrorMessage="1" sqref="L13:L73">
      <formula1>"INR"</formula1>
    </dataValidation>
    <dataValidation allowBlank="1" showInputMessage="1" showErrorMessage="1" promptTitle="Itemcode/Make" prompt="Please enter text" sqref="C13:C73"/>
    <dataValidation type="decimal" allowBlank="1" showInputMessage="1" showErrorMessage="1" promptTitle="Quantity" prompt="Please enter the Quantity for this item. " errorTitle="Invalid Entry" error="Only Numeric Values are allowed. " sqref="D14:D18 F14:F20 F34:F36 F56:F68 F70:F73 D47:D49 F38:F40 F42:F45 D44:D45 F47:F53 F22:F26 F28:F32">
      <formula1>0</formula1>
      <formula2>999999999999999</formula2>
    </dataValidation>
    <dataValidation allowBlank="1" showInputMessage="1" showErrorMessage="1" promptTitle="Units" prompt="Please enter Units in text" sqref="E14:E18 E44:E45 E47:E49"/>
    <dataValidation type="decimal" allowBlank="1" showInputMessage="1" showErrorMessage="1" promptTitle="Rate Entry" prompt="Please enter the Inspection Charges in Rupees for this item. " errorTitle="Invaid Entry" error="Only Numeric Values are allowed. " sqref="Q14:Q20 Q34:Q36 Q56:Q68 Q70:Q73 Q38:Q40 Q42:Q45 Q47:Q53 Q22:Q26 Q28:Q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4:R36 R56:R68 R70:R73 R38:R40 R42:R45 R47:R53 R22:R26 R28:R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20 N34:O36 N56:O68 N70:O73 N38:O40 N42:O45 N47:O53 N22:O26 N28:O32">
      <formula1>0</formula1>
      <formula2>999999999999999</formula2>
    </dataValidation>
    <dataValidation type="decimal" allowBlank="1" showInputMessage="1" showErrorMessage="1" errorTitle="Invalid Entry" error="Only Numeric Values are allowed. " sqref="A22:A26 A14:A20 A28:A32 A34:A36 A38:A40 A42:A45 A47:A53 A56:A68 A70:A73">
      <formula1>0</formula1>
      <formula2>999999999999999</formula2>
    </dataValidation>
    <dataValidation type="list" showInputMessage="1" showErrorMessage="1" sqref="I14:I20 I34:I36 I56:I68 I70:I73 I38:I40 I42:I45 I47:I53 I22:I26 I28:I32">
      <formula1>"Excess(+), Less(-)"</formula1>
    </dataValidation>
    <dataValidation allowBlank="1" showInputMessage="1" showErrorMessage="1" promptTitle="Addition / Deduction" prompt="Please Choose the correct One" sqref="J14:J20 J34:J36 J56:J68 J70:J73 J38:J40 J42:J45 J47:J53 J22:J26 J28:J32"/>
    <dataValidation type="list" allowBlank="1" showInputMessage="1" showErrorMessage="1" sqref="K14:K20 K34:K36 K56:K68 K70:K73 K38:K40 K42:K45 K47:K53 K22:K26 K28:K3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20 G34:H36 G56:H68 G70:H73 G38:H40 G42:H45 G47:H53 G22:H26 G28:H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 M34:M36 M56:M68 M70:M73 M38:M40 M42:M45 M47:M53 M22:M26 M28:M32">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5">
      <formula1>IF(E75&lt;&gt;"Select",0,-1)</formula1>
      <formula2>IF(E75&lt;&gt;"Select",99.99,-1)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IF(E75&lt;&gt;"Select",99.9,0)</formula2>
    </dataValidation>
    <dataValidation type="list" showInputMessage="1" showErrorMessage="1" promptTitle="Less or Excess" prompt="Please select either LESS  ( - )  or  EXCESS  ( + )" errorTitle="Please enter valid values only" error="Please select either LESS ( - ) or  EXCESS  ( + )" sqref="E75">
      <formula1>IF(ISBLANK(F75),$A$3:$C$3,$B$3:$C$3)</formula1>
    </dataValidation>
    <dataValidation type="list" showInputMessage="1" showErrorMessage="1" promptTitle="Option C1 or D1" prompt="Please select the Option C1 or Option D1" errorTitle="Please enter valid values only" error="Please select the Option C1 or Option D1" sqref="D7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52" r:id="rId2"/>
  <rowBreaks count="4" manualBreakCount="4">
    <brk id="17" max="54" man="1"/>
    <brk id="32" max="54" man="1"/>
    <brk id="50" max="54" man="1"/>
    <brk id="65" max="54" man="1"/>
  </rowBreaks>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39"/>
  <sheetViews>
    <sheetView showGridLines="0" view="pageBreakPreview" zoomScale="60" zoomScaleNormal="60" zoomScalePageLayoutView="0" workbookViewId="0" topLeftCell="A1">
      <selection activeCell="D28" sqref="D28"/>
    </sheetView>
  </sheetViews>
  <sheetFormatPr defaultColWidth="9.140625" defaultRowHeight="15"/>
  <cols>
    <col min="1" max="1" width="17.7109375" style="35" customWidth="1"/>
    <col min="2" max="2" width="87.28125" style="35" customWidth="1"/>
    <col min="3" max="3" width="8.7109375" style="54" hidden="1" customWidth="1"/>
    <col min="4" max="4" width="14.57421875" style="73" customWidth="1"/>
    <col min="5" max="5" width="11.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18.8515625" style="35" customWidth="1"/>
    <col min="56" max="238" width="9.140625" style="35" customWidth="1"/>
    <col min="239" max="243" width="9.140625" style="37" customWidth="1"/>
    <col min="244" max="16384" width="9.140625" style="35" customWidth="1"/>
  </cols>
  <sheetData>
    <row r="1" spans="1:243" s="1" customFormat="1" ht="25.5" customHeight="1">
      <c r="A1" s="99" t="str">
        <f>B2&amp;" BoQ"</f>
        <v>Item Rate BoQ</v>
      </c>
      <c r="B1" s="99"/>
      <c r="C1" s="99"/>
      <c r="D1" s="99"/>
      <c r="E1" s="99"/>
      <c r="F1" s="99"/>
      <c r="G1" s="99"/>
      <c r="H1" s="99"/>
      <c r="I1" s="99"/>
      <c r="J1" s="99"/>
      <c r="K1" s="99"/>
      <c r="L1" s="9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100" t="s">
        <v>53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7"/>
      <c r="IF4" s="7"/>
      <c r="IG4" s="7"/>
      <c r="IH4" s="7"/>
      <c r="II4" s="7"/>
    </row>
    <row r="5" spans="1:243" s="6" customFormat="1" ht="30.75" customHeight="1">
      <c r="A5" s="100" t="s">
        <v>206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7"/>
      <c r="IF5" s="7"/>
      <c r="IG5" s="7"/>
      <c r="IH5" s="7"/>
      <c r="II5" s="7"/>
    </row>
    <row r="6" spans="1:243" s="6" customFormat="1" ht="30.75" customHeight="1">
      <c r="A6" s="100" t="s">
        <v>50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7"/>
      <c r="IF6" s="7"/>
      <c r="IG6" s="7"/>
      <c r="IH6" s="7"/>
      <c r="II6" s="7"/>
    </row>
    <row r="7" spans="1:243" s="6"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7"/>
      <c r="IF7" s="7"/>
      <c r="IG7" s="7"/>
      <c r="IH7" s="7"/>
      <c r="II7" s="7"/>
    </row>
    <row r="8" spans="1:243" s="9" customFormat="1" ht="65.25" customHeight="1">
      <c r="A8" s="8" t="s">
        <v>44</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14.7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66" customHeight="1">
      <c r="A13" s="53">
        <v>1</v>
      </c>
      <c r="B13" s="77" t="s">
        <v>266</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58.5" customHeight="1">
      <c r="A14" s="74">
        <v>1.01</v>
      </c>
      <c r="B14" s="78" t="s">
        <v>179</v>
      </c>
      <c r="C14" s="55" t="s">
        <v>47</v>
      </c>
      <c r="D14" s="75">
        <v>1</v>
      </c>
      <c r="E14" s="75" t="s">
        <v>55</v>
      </c>
      <c r="F14" s="47"/>
      <c r="G14" s="26"/>
      <c r="H14" s="20"/>
      <c r="I14" s="19" t="s">
        <v>35</v>
      </c>
      <c r="J14" s="21">
        <f aca="true" t="shared" si="0" ref="J14:J35">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51" customHeight="1">
      <c r="A15" s="74">
        <v>1.02</v>
      </c>
      <c r="B15" s="78" t="s">
        <v>180</v>
      </c>
      <c r="C15" s="55" t="s">
        <v>48</v>
      </c>
      <c r="D15" s="75">
        <v>3</v>
      </c>
      <c r="E15" s="75" t="s">
        <v>55</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49.5" customHeight="1">
      <c r="A16" s="74">
        <v>1.03</v>
      </c>
      <c r="B16" s="78" t="s">
        <v>181</v>
      </c>
      <c r="C16" s="55" t="s">
        <v>57</v>
      </c>
      <c r="D16" s="75">
        <v>2</v>
      </c>
      <c r="E16" s="75" t="s">
        <v>56</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47.25" customHeight="1">
      <c r="A17" s="74">
        <v>1.04</v>
      </c>
      <c r="B17" s="78" t="s">
        <v>182</v>
      </c>
      <c r="C17" s="55" t="s">
        <v>58</v>
      </c>
      <c r="D17" s="75">
        <v>3</v>
      </c>
      <c r="E17" s="75" t="s">
        <v>55</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38.25" customHeight="1">
      <c r="A18" s="74">
        <v>1.05</v>
      </c>
      <c r="B18" s="78" t="s">
        <v>183</v>
      </c>
      <c r="C18" s="55" t="s">
        <v>59</v>
      </c>
      <c r="D18" s="75">
        <v>2</v>
      </c>
      <c r="E18" s="75" t="s">
        <v>55</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66" customHeight="1">
      <c r="A19" s="53">
        <v>2</v>
      </c>
      <c r="B19" s="79" t="s">
        <v>184</v>
      </c>
      <c r="C19" s="55" t="s">
        <v>60</v>
      </c>
      <c r="D19" s="70"/>
      <c r="E19" s="53"/>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2"/>
      <c r="BB19" s="62"/>
      <c r="BC19" s="18"/>
      <c r="IE19" s="15"/>
      <c r="IF19" s="15"/>
      <c r="IG19" s="15"/>
      <c r="IH19" s="15"/>
      <c r="II19" s="15"/>
    </row>
    <row r="20" spans="1:243" s="24" customFormat="1" ht="75" customHeight="1">
      <c r="A20" s="74">
        <v>2.01</v>
      </c>
      <c r="B20" s="78" t="s">
        <v>179</v>
      </c>
      <c r="C20" s="55" t="s">
        <v>61</v>
      </c>
      <c r="D20" s="75">
        <v>1</v>
      </c>
      <c r="E20" s="75" t="s">
        <v>55</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total_amount_ba($B$2,$D$2,D20,F20,J20,K20,M20)</f>
        <v>0</v>
      </c>
      <c r="BB20" s="45">
        <f>BA20+SUM(N20:AZ20)</f>
        <v>0</v>
      </c>
      <c r="BC20" s="23" t="str">
        <f>SpellNumber(L20,BB20)</f>
        <v>INR Zero Only</v>
      </c>
      <c r="IE20" s="25">
        <v>1.01</v>
      </c>
      <c r="IF20" s="25" t="s">
        <v>36</v>
      </c>
      <c r="IG20" s="25" t="s">
        <v>33</v>
      </c>
      <c r="IH20" s="25">
        <v>123.223</v>
      </c>
      <c r="II20" s="25" t="s">
        <v>34</v>
      </c>
    </row>
    <row r="21" spans="1:243" s="24" customFormat="1" ht="69" customHeight="1">
      <c r="A21" s="74">
        <v>2.02</v>
      </c>
      <c r="B21" s="78" t="s">
        <v>185</v>
      </c>
      <c r="C21" s="55" t="s">
        <v>62</v>
      </c>
      <c r="D21" s="75">
        <v>3</v>
      </c>
      <c r="E21" s="75" t="s">
        <v>55</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24" customFormat="1" ht="42" customHeight="1">
      <c r="A22" s="74">
        <v>2.03</v>
      </c>
      <c r="B22" s="78" t="s">
        <v>181</v>
      </c>
      <c r="C22" s="55" t="s">
        <v>63</v>
      </c>
      <c r="D22" s="75">
        <v>2</v>
      </c>
      <c r="E22" s="75" t="s">
        <v>56</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total_amount_ba($B$2,$D$2,D22,F22,J22,K22,M22)</f>
        <v>0</v>
      </c>
      <c r="BB22" s="45">
        <f>BA22+SUM(N22:AZ22)</f>
        <v>0</v>
      </c>
      <c r="BC22" s="23" t="str">
        <f>SpellNumber(L22,BB22)</f>
        <v>INR Zero Only</v>
      </c>
      <c r="IE22" s="25">
        <v>1.01</v>
      </c>
      <c r="IF22" s="25" t="s">
        <v>36</v>
      </c>
      <c r="IG22" s="25" t="s">
        <v>33</v>
      </c>
      <c r="IH22" s="25">
        <v>123.223</v>
      </c>
      <c r="II22" s="25" t="s">
        <v>34</v>
      </c>
    </row>
    <row r="23" spans="1:243" s="24" customFormat="1" ht="39.75" customHeight="1">
      <c r="A23" s="74">
        <v>2.04</v>
      </c>
      <c r="B23" s="78" t="s">
        <v>182</v>
      </c>
      <c r="C23" s="55" t="s">
        <v>64</v>
      </c>
      <c r="D23" s="75">
        <v>3</v>
      </c>
      <c r="E23" s="75" t="s">
        <v>55</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24" customFormat="1" ht="37.5" customHeight="1">
      <c r="A24" s="74">
        <v>2.05</v>
      </c>
      <c r="B24" s="78" t="s">
        <v>183</v>
      </c>
      <c r="C24" s="55" t="s">
        <v>65</v>
      </c>
      <c r="D24" s="75">
        <v>2</v>
      </c>
      <c r="E24" s="75" t="s">
        <v>55</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36</v>
      </c>
      <c r="IG24" s="25" t="s">
        <v>33</v>
      </c>
      <c r="IH24" s="25">
        <v>123.223</v>
      </c>
      <c r="II24" s="25" t="s">
        <v>34</v>
      </c>
    </row>
    <row r="25" spans="1:243" s="14" customFormat="1" ht="51.75" customHeight="1">
      <c r="A25" s="53">
        <v>3</v>
      </c>
      <c r="B25" s="79" t="s">
        <v>267</v>
      </c>
      <c r="C25" s="55" t="s">
        <v>66</v>
      </c>
      <c r="D25" s="70"/>
      <c r="E25" s="53"/>
      <c r="F25" s="18"/>
      <c r="G25" s="18"/>
      <c r="H25" s="18"/>
      <c r="I25" s="18"/>
      <c r="J25" s="18"/>
      <c r="K25" s="18"/>
      <c r="L25" s="18"/>
      <c r="M25" s="18"/>
      <c r="N25" s="18"/>
      <c r="O25" s="18"/>
      <c r="P25" s="18"/>
      <c r="Q25" s="18"/>
      <c r="R25" s="18"/>
      <c r="S25" s="13"/>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2"/>
      <c r="BB25" s="62"/>
      <c r="BC25" s="18"/>
      <c r="IE25" s="15"/>
      <c r="IF25" s="15"/>
      <c r="IG25" s="15"/>
      <c r="IH25" s="15"/>
      <c r="II25" s="15"/>
    </row>
    <row r="26" spans="1:243" s="24" customFormat="1" ht="63" customHeight="1">
      <c r="A26" s="74">
        <v>3.01</v>
      </c>
      <c r="B26" s="78" t="s">
        <v>186</v>
      </c>
      <c r="C26" s="55" t="s">
        <v>67</v>
      </c>
      <c r="D26" s="75">
        <v>3</v>
      </c>
      <c r="E26" s="75" t="s">
        <v>55</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36</v>
      </c>
      <c r="IG26" s="25" t="s">
        <v>33</v>
      </c>
      <c r="IH26" s="25">
        <v>123.223</v>
      </c>
      <c r="II26" s="25" t="s">
        <v>34</v>
      </c>
    </row>
    <row r="27" spans="1:243" s="24" customFormat="1" ht="50.25" customHeight="1">
      <c r="A27" s="74">
        <v>3.02</v>
      </c>
      <c r="B27" s="78" t="s">
        <v>187</v>
      </c>
      <c r="C27" s="55" t="s">
        <v>68</v>
      </c>
      <c r="D27" s="75">
        <v>1</v>
      </c>
      <c r="E27" s="75" t="s">
        <v>188</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0</v>
      </c>
      <c r="BB27" s="45">
        <f>BA27+SUM(N27:AZ27)</f>
        <v>0</v>
      </c>
      <c r="BC27" s="23" t="str">
        <f>SpellNumber(L27,BB27)</f>
        <v>INR Zero Only</v>
      </c>
      <c r="IE27" s="25">
        <v>1.01</v>
      </c>
      <c r="IF27" s="25" t="s">
        <v>36</v>
      </c>
      <c r="IG27" s="25" t="s">
        <v>33</v>
      </c>
      <c r="IH27" s="25">
        <v>123.223</v>
      </c>
      <c r="II27" s="25" t="s">
        <v>34</v>
      </c>
    </row>
    <row r="28" spans="1:243" s="14" customFormat="1" ht="54" customHeight="1">
      <c r="A28" s="53">
        <v>4</v>
      </c>
      <c r="B28" s="79" t="s">
        <v>268</v>
      </c>
      <c r="C28" s="55" t="s">
        <v>69</v>
      </c>
      <c r="D28" s="70"/>
      <c r="E28" s="53"/>
      <c r="F28" s="18"/>
      <c r="G28" s="18"/>
      <c r="H28" s="18"/>
      <c r="I28" s="18"/>
      <c r="J28" s="18"/>
      <c r="K28" s="18"/>
      <c r="L28" s="18"/>
      <c r="M28" s="18"/>
      <c r="N28" s="18"/>
      <c r="O28" s="18"/>
      <c r="P28" s="18"/>
      <c r="Q28" s="18"/>
      <c r="R28" s="18"/>
      <c r="S28" s="13"/>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2"/>
      <c r="BB28" s="62"/>
      <c r="BC28" s="18"/>
      <c r="IE28" s="15"/>
      <c r="IF28" s="15"/>
      <c r="IG28" s="15"/>
      <c r="IH28" s="15"/>
      <c r="II28" s="15"/>
    </row>
    <row r="29" spans="1:243" s="24" customFormat="1" ht="43.5" customHeight="1">
      <c r="A29" s="74">
        <v>4.01</v>
      </c>
      <c r="B29" s="78" t="s">
        <v>189</v>
      </c>
      <c r="C29" s="55" t="s">
        <v>70</v>
      </c>
      <c r="D29" s="75">
        <v>45</v>
      </c>
      <c r="E29" s="75" t="s">
        <v>190</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aca="true" t="shared" si="1" ref="BA29:BA35">total_amount_ba($B$2,$D$2,D29,F29,J29,K29,M29)</f>
        <v>0</v>
      </c>
      <c r="BB29" s="45">
        <f aca="true" t="shared" si="2" ref="BB29:BB35">BA29+SUM(N29:AZ29)</f>
        <v>0</v>
      </c>
      <c r="BC29" s="23" t="str">
        <f aca="true" t="shared" si="3" ref="BC29:BC35">SpellNumber(L29,BB29)</f>
        <v>INR Zero Only</v>
      </c>
      <c r="IE29" s="25">
        <v>1.01</v>
      </c>
      <c r="IF29" s="25" t="s">
        <v>36</v>
      </c>
      <c r="IG29" s="25" t="s">
        <v>33</v>
      </c>
      <c r="IH29" s="25">
        <v>123.223</v>
      </c>
      <c r="II29" s="25" t="s">
        <v>34</v>
      </c>
    </row>
    <row r="30" spans="1:243" s="14" customFormat="1" ht="37.5" customHeight="1">
      <c r="A30" s="53">
        <v>5</v>
      </c>
      <c r="B30" s="79" t="s">
        <v>191</v>
      </c>
      <c r="C30" s="55" t="s">
        <v>71</v>
      </c>
      <c r="D30" s="70"/>
      <c r="E30" s="53"/>
      <c r="F30" s="18"/>
      <c r="G30" s="18"/>
      <c r="H30" s="18"/>
      <c r="I30" s="18"/>
      <c r="J30" s="18"/>
      <c r="K30" s="18"/>
      <c r="L30" s="18"/>
      <c r="M30" s="18"/>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2"/>
      <c r="BB30" s="62"/>
      <c r="BC30" s="18"/>
      <c r="IE30" s="15"/>
      <c r="IF30" s="15"/>
      <c r="IG30" s="15"/>
      <c r="IH30" s="15"/>
      <c r="II30" s="15"/>
    </row>
    <row r="31" spans="1:243" s="24" customFormat="1" ht="48.75" customHeight="1">
      <c r="A31" s="74">
        <v>5.01</v>
      </c>
      <c r="B31" s="78" t="s">
        <v>192</v>
      </c>
      <c r="C31" s="55" t="s">
        <v>72</v>
      </c>
      <c r="D31" s="75">
        <v>60</v>
      </c>
      <c r="E31" s="75" t="s">
        <v>194</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1"/>
        <v>0</v>
      </c>
      <c r="BB31" s="45">
        <f t="shared" si="2"/>
        <v>0</v>
      </c>
      <c r="BC31" s="23" t="str">
        <f t="shared" si="3"/>
        <v>INR Zero Only</v>
      </c>
      <c r="IE31" s="25">
        <v>1.01</v>
      </c>
      <c r="IF31" s="25" t="s">
        <v>36</v>
      </c>
      <c r="IG31" s="25" t="s">
        <v>33</v>
      </c>
      <c r="IH31" s="25">
        <v>123.223</v>
      </c>
      <c r="II31" s="25" t="s">
        <v>34</v>
      </c>
    </row>
    <row r="32" spans="1:243" s="24" customFormat="1" ht="63" customHeight="1">
      <c r="A32" s="74">
        <v>5.02</v>
      </c>
      <c r="B32" s="78" t="s">
        <v>193</v>
      </c>
      <c r="C32" s="55" t="s">
        <v>73</v>
      </c>
      <c r="D32" s="75">
        <v>60</v>
      </c>
      <c r="E32" s="75" t="s">
        <v>194</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1"/>
        <v>0</v>
      </c>
      <c r="BB32" s="45">
        <f t="shared" si="2"/>
        <v>0</v>
      </c>
      <c r="BC32" s="23" t="str">
        <f t="shared" si="3"/>
        <v>INR Zero Only</v>
      </c>
      <c r="IE32" s="25">
        <v>1.01</v>
      </c>
      <c r="IF32" s="25" t="s">
        <v>36</v>
      </c>
      <c r="IG32" s="25" t="s">
        <v>33</v>
      </c>
      <c r="IH32" s="25">
        <v>123.223</v>
      </c>
      <c r="II32" s="25" t="s">
        <v>34</v>
      </c>
    </row>
    <row r="33" spans="1:243" s="14" customFormat="1" ht="37.5" customHeight="1">
      <c r="A33" s="53">
        <v>6</v>
      </c>
      <c r="B33" s="79" t="s">
        <v>195</v>
      </c>
      <c r="C33" s="55" t="s">
        <v>74</v>
      </c>
      <c r="D33" s="70"/>
      <c r="E33" s="53"/>
      <c r="F33" s="18"/>
      <c r="G33" s="18"/>
      <c r="H33" s="18"/>
      <c r="I33" s="18"/>
      <c r="J33" s="18"/>
      <c r="K33" s="18"/>
      <c r="L33" s="18"/>
      <c r="M33" s="18"/>
      <c r="N33" s="18"/>
      <c r="O33" s="18"/>
      <c r="P33" s="18"/>
      <c r="Q33" s="18"/>
      <c r="R33" s="18"/>
      <c r="S33" s="1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2"/>
      <c r="BB33" s="62"/>
      <c r="BC33" s="18"/>
      <c r="IE33" s="15"/>
      <c r="IF33" s="15"/>
      <c r="IG33" s="15"/>
      <c r="IH33" s="15"/>
      <c r="II33" s="15"/>
    </row>
    <row r="34" spans="1:243" s="24" customFormat="1" ht="31.5" customHeight="1">
      <c r="A34" s="74">
        <v>6.01</v>
      </c>
      <c r="B34" s="78" t="s">
        <v>196</v>
      </c>
      <c r="C34" s="55" t="s">
        <v>75</v>
      </c>
      <c r="D34" s="75">
        <v>1</v>
      </c>
      <c r="E34" s="75" t="s">
        <v>188</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23" t="str">
        <f t="shared" si="3"/>
        <v>INR Zero Only</v>
      </c>
      <c r="IE34" s="25">
        <v>1.01</v>
      </c>
      <c r="IF34" s="25" t="s">
        <v>36</v>
      </c>
      <c r="IG34" s="25" t="s">
        <v>33</v>
      </c>
      <c r="IH34" s="25">
        <v>123.223</v>
      </c>
      <c r="II34" s="25" t="s">
        <v>34</v>
      </c>
    </row>
    <row r="35" spans="1:243" s="24" customFormat="1" ht="54" customHeight="1">
      <c r="A35" s="74">
        <v>6.02</v>
      </c>
      <c r="B35" s="78" t="s">
        <v>197</v>
      </c>
      <c r="C35" s="55" t="s">
        <v>76</v>
      </c>
      <c r="D35" s="75">
        <v>1</v>
      </c>
      <c r="E35" s="75" t="s">
        <v>198</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23" t="str">
        <f t="shared" si="3"/>
        <v>INR Zero Only</v>
      </c>
      <c r="IE35" s="25">
        <v>1.01</v>
      </c>
      <c r="IF35" s="25" t="s">
        <v>36</v>
      </c>
      <c r="IG35" s="25" t="s">
        <v>33</v>
      </c>
      <c r="IH35" s="25">
        <v>123.223</v>
      </c>
      <c r="II35" s="25" t="s">
        <v>34</v>
      </c>
    </row>
    <row r="36" spans="1:243" s="24" customFormat="1" ht="33" customHeight="1">
      <c r="A36" s="59" t="s">
        <v>39</v>
      </c>
      <c r="B36" s="60"/>
      <c r="C36" s="56"/>
      <c r="D36" s="71"/>
      <c r="E36" s="63"/>
      <c r="F36" s="64"/>
      <c r="G36" s="64"/>
      <c r="H36" s="65"/>
      <c r="I36" s="65"/>
      <c r="J36" s="65"/>
      <c r="K36" s="65"/>
      <c r="L36" s="66"/>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49">
        <f>SUM(BA14:BA35)</f>
        <v>0</v>
      </c>
      <c r="BB36" s="49">
        <f>SUM(BB14:BB17)</f>
        <v>0</v>
      </c>
      <c r="BC36" s="23"/>
      <c r="IE36" s="25">
        <v>4</v>
      </c>
      <c r="IF36" s="25" t="s">
        <v>37</v>
      </c>
      <c r="IG36" s="25" t="s">
        <v>38</v>
      </c>
      <c r="IH36" s="25">
        <v>10</v>
      </c>
      <c r="II36" s="25" t="s">
        <v>34</v>
      </c>
    </row>
    <row r="37" spans="1:243" s="33" customFormat="1" ht="23.25" customHeight="1" hidden="1">
      <c r="A37" s="60" t="s">
        <v>43</v>
      </c>
      <c r="B37" s="61"/>
      <c r="C37" s="57"/>
      <c r="D37" s="72"/>
      <c r="E37" s="58" t="s">
        <v>40</v>
      </c>
      <c r="F37" s="40"/>
      <c r="G37" s="28"/>
      <c r="H37" s="29"/>
      <c r="I37" s="29"/>
      <c r="J37" s="29"/>
      <c r="K37" s="30"/>
      <c r="L37" s="31"/>
      <c r="M37" s="32"/>
      <c r="O37" s="24"/>
      <c r="P37" s="24"/>
      <c r="Q37" s="24"/>
      <c r="R37" s="24"/>
      <c r="S37" s="24"/>
      <c r="BA37" s="38">
        <f>IF(ISBLANK(F37),0,IF(E37="Excess (+)",ROUND(BA36+(BA36*F37),2),IF(E37="Less (-)",ROUND(BA36+(BA36*F37*(-1)),2),0)))</f>
        <v>0</v>
      </c>
      <c r="BB37" s="39">
        <f>ROUND(BA37,0)</f>
        <v>0</v>
      </c>
      <c r="BC37" s="23" t="str">
        <f>SpellNumber(L37,BB37)</f>
        <v> Zero Only</v>
      </c>
      <c r="IE37" s="34"/>
      <c r="IF37" s="34"/>
      <c r="IG37" s="34"/>
      <c r="IH37" s="34"/>
      <c r="II37" s="34"/>
    </row>
    <row r="38" spans="1:243" s="33" customFormat="1" ht="51" customHeight="1">
      <c r="A38" s="59" t="s">
        <v>42</v>
      </c>
      <c r="B38" s="59"/>
      <c r="C38" s="96" t="str">
        <f>SpellNumber($E$2,BA36)</f>
        <v>INR Zero Only</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8"/>
      <c r="IE38" s="34"/>
      <c r="IF38" s="34"/>
      <c r="IG38" s="34"/>
      <c r="IH38" s="34"/>
      <c r="II38" s="34"/>
    </row>
    <row r="39" spans="3:243" s="14" customFormat="1" ht="15">
      <c r="C39" s="54"/>
      <c r="D39" s="73"/>
      <c r="E39" s="54"/>
      <c r="F39" s="35"/>
      <c r="G39" s="35"/>
      <c r="H39" s="35"/>
      <c r="I39" s="35"/>
      <c r="J39" s="35"/>
      <c r="K39" s="35"/>
      <c r="L39" s="35"/>
      <c r="M39" s="35"/>
      <c r="O39" s="35"/>
      <c r="BA39" s="35"/>
      <c r="BC39" s="35"/>
      <c r="IE39" s="15"/>
      <c r="IF39" s="15"/>
      <c r="IG39" s="15"/>
      <c r="IH39" s="15"/>
      <c r="II39" s="15"/>
    </row>
  </sheetData>
  <sheetProtection password="C92D" sheet="1"/>
  <mergeCells count="8">
    <mergeCell ref="A9:BC9"/>
    <mergeCell ref="C38:BC38"/>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F14:F18 F26:F27 D34:D35 F34:F35 F20:F24 F29 F31:F32 D14:D18">
      <formula1>0</formula1>
      <formula2>999999999999999</formula2>
    </dataValidation>
    <dataValidation allowBlank="1" showInputMessage="1" showErrorMessage="1" promptTitle="Units" prompt="Please enter Units in text" sqref="E34:E35 E14:E18"/>
    <dataValidation type="decimal" allowBlank="1" showInputMessage="1" showErrorMessage="1" promptTitle="Rate Entry" prompt="Please enter the Inspection Charges in Rupees for this item. " errorTitle="Invaid Entry" error="Only Numeric Values are allowed. " sqref="Q26:Q27 Q34:Q35 Q20:Q24 Q29 Q31:Q32 Q14: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6:R27 R34:R35 R20:R24 R29 R31:R32 R14: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6:O27 N34:O35 N20:O24 N29:O29 N31:O32 N14:O18">
      <formula1>0</formula1>
      <formula2>999999999999999</formula2>
    </dataValidation>
    <dataValidation type="list" showInputMessage="1" showErrorMessage="1" sqref="I26:I27 I34:I35 I20:I24 I29 I31:I32 I14:I18">
      <formula1>"Excess(+), Less(-)"</formula1>
    </dataValidation>
    <dataValidation allowBlank="1" showInputMessage="1" showErrorMessage="1" promptTitle="Addition / Deduction" prompt="Please Choose the correct One" sqref="J26:J27 J34:J35 J20:J24 J29 J31:J32 J14:J18"/>
    <dataValidation type="list" allowBlank="1" showInputMessage="1" showErrorMessage="1" sqref="K26:K27 K34:K35 K20:K24 K29 K31:K32 K14:K1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26:H27 G34:H35 G20:H24 G29:H29 G31:H32 G14:H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6:M27 M34:M35 M20:M24 M29 M31:M32 M14:M18">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decimal" allowBlank="1" showInputMessage="1" showErrorMessage="1" errorTitle="Invalid Entry" error="Only Numeric Values are allowed. " sqref="A14:A18 A20:A24 A26:A35">
      <formula1>0</formula1>
      <formula2>999999999999999</formula2>
    </dataValidation>
    <dataValidation type="list" allowBlank="1" showInputMessage="1" showErrorMessage="1" sqref="L13:L35">
      <formula1>"INR"</formula1>
    </dataValidation>
    <dataValidation allowBlank="1" showInputMessage="1" showErrorMessage="1" promptTitle="Itemcode/Make" prompt="Please enter text" sqref="C13:C35"/>
  </dataValidations>
  <printOptions/>
  <pageMargins left="0.5511811023622047" right="0.31496062992125984" top="0.5905511811023623" bottom="0.5118110236220472" header="0.31496062992125984" footer="0.31496062992125984"/>
  <pageSetup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sheetPr codeName="Sheet18">
    <tabColor theme="4" tint="-0.4999699890613556"/>
    <pageSetUpPr fitToPage="1"/>
  </sheetPr>
  <dimension ref="A1:II58"/>
  <sheetViews>
    <sheetView showGridLines="0" view="pageBreakPreview" zoomScale="50" zoomScaleNormal="50" zoomScaleSheetLayoutView="50" zoomScalePageLayoutView="0" workbookViewId="0" topLeftCell="A1">
      <selection activeCell="B38" sqref="B38"/>
    </sheetView>
  </sheetViews>
  <sheetFormatPr defaultColWidth="9.140625" defaultRowHeight="15"/>
  <cols>
    <col min="1" max="1" width="18.28125" style="35" customWidth="1"/>
    <col min="2" max="2" width="117.140625" style="35" customWidth="1"/>
    <col min="3" max="3" width="3.28125" style="54" hidden="1" customWidth="1"/>
    <col min="4" max="4" width="14.57421875" style="73" customWidth="1"/>
    <col min="5" max="5" width="11.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8.7109375" style="35" hidden="1" customWidth="1"/>
    <col min="13" max="13" width="32.710937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40.57421875" style="35" customWidth="1"/>
    <col min="54" max="54" width="5.28125" style="35" hidden="1" customWidth="1"/>
    <col min="55" max="55" width="65.7109375" style="35" customWidth="1"/>
    <col min="56" max="238" width="9.140625" style="35" customWidth="1"/>
    <col min="239" max="243" width="9.140625" style="37" customWidth="1"/>
    <col min="244" max="16384" width="9.140625" style="35" customWidth="1"/>
  </cols>
  <sheetData>
    <row r="1" spans="1:243" s="1" customFormat="1" ht="25.5" customHeight="1">
      <c r="A1" s="99" t="str">
        <f>B2&amp;" BoQ"</f>
        <v>Item Rate BoQ</v>
      </c>
      <c r="B1" s="99"/>
      <c r="C1" s="99"/>
      <c r="D1" s="99"/>
      <c r="E1" s="99"/>
      <c r="F1" s="99"/>
      <c r="G1" s="99"/>
      <c r="H1" s="99"/>
      <c r="I1" s="99"/>
      <c r="J1" s="99"/>
      <c r="K1" s="99"/>
      <c r="L1" s="9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100" t="s">
        <v>53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7"/>
      <c r="IF4" s="7"/>
      <c r="IG4" s="7"/>
      <c r="IH4" s="7"/>
      <c r="II4" s="7"/>
    </row>
    <row r="5" spans="1:243" s="6" customFormat="1" ht="30.75" customHeight="1">
      <c r="A5" s="100" t="s">
        <v>210</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7"/>
      <c r="IF5" s="7"/>
      <c r="IG5" s="7"/>
      <c r="IH5" s="7"/>
      <c r="II5" s="7"/>
    </row>
    <row r="6" spans="1:243" s="6" customFormat="1" ht="30.75" customHeight="1">
      <c r="A6" s="100" t="s">
        <v>50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7"/>
      <c r="IF6" s="7"/>
      <c r="IG6" s="7"/>
      <c r="IH6" s="7"/>
      <c r="II6" s="7"/>
    </row>
    <row r="7" spans="1:243" s="6"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7"/>
      <c r="IF7" s="7"/>
      <c r="IG7" s="7"/>
      <c r="IH7" s="7"/>
      <c r="II7" s="7"/>
    </row>
    <row r="8" spans="1:243" s="9" customFormat="1" ht="86.25" customHeight="1">
      <c r="A8" s="8" t="s">
        <v>44</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2"/>
      <c r="IF9" s="12"/>
      <c r="IG9" s="12"/>
      <c r="IH9" s="12"/>
      <c r="II9" s="12"/>
    </row>
    <row r="10" spans="1:243" s="11" customFormat="1" ht="41.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08" customHeight="1">
      <c r="A11" s="52" t="s">
        <v>0</v>
      </c>
      <c r="B11" s="52"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7.5" customHeight="1">
      <c r="A13" s="53">
        <v>1</v>
      </c>
      <c r="B13" s="79" t="s">
        <v>230</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114" customHeight="1">
      <c r="A14" s="74">
        <v>1.01</v>
      </c>
      <c r="B14" s="86" t="s">
        <v>261</v>
      </c>
      <c r="C14" s="55" t="s">
        <v>47</v>
      </c>
      <c r="D14" s="87">
        <v>21.399</v>
      </c>
      <c r="E14" s="87" t="s">
        <v>207</v>
      </c>
      <c r="F14" s="47"/>
      <c r="G14" s="26"/>
      <c r="H14" s="20"/>
      <c r="I14" s="19" t="s">
        <v>35</v>
      </c>
      <c r="J14" s="21">
        <f aca="true" t="shared" si="0" ref="J14:J19">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103.5" customHeight="1">
      <c r="A15" s="74">
        <v>1.02</v>
      </c>
      <c r="B15" s="86" t="s">
        <v>262</v>
      </c>
      <c r="C15" s="55" t="s">
        <v>48</v>
      </c>
      <c r="D15" s="87">
        <v>17.829</v>
      </c>
      <c r="E15" s="87" t="s">
        <v>207</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93" customHeight="1">
      <c r="A16" s="74">
        <v>1.03</v>
      </c>
      <c r="B16" s="86" t="s">
        <v>240</v>
      </c>
      <c r="C16" s="55" t="s">
        <v>57</v>
      </c>
      <c r="D16" s="88">
        <v>30.58</v>
      </c>
      <c r="E16" s="87" t="s">
        <v>208</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102.75" customHeight="1">
      <c r="A17" s="74">
        <v>1.04</v>
      </c>
      <c r="B17" s="86" t="s">
        <v>241</v>
      </c>
      <c r="C17" s="55" t="s">
        <v>58</v>
      </c>
      <c r="D17" s="88">
        <v>8.017</v>
      </c>
      <c r="E17" s="87" t="s">
        <v>207</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96" customHeight="1">
      <c r="A18" s="74">
        <v>1.05</v>
      </c>
      <c r="B18" s="86" t="s">
        <v>242</v>
      </c>
      <c r="C18" s="55" t="s">
        <v>59</v>
      </c>
      <c r="D18" s="88">
        <v>1819.731</v>
      </c>
      <c r="E18" s="87" t="s">
        <v>173</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85.5" customHeight="1">
      <c r="A19" s="74">
        <v>1.06</v>
      </c>
      <c r="B19" s="86" t="s">
        <v>242</v>
      </c>
      <c r="C19" s="55" t="s">
        <v>60</v>
      </c>
      <c r="D19" s="88">
        <v>325.325</v>
      </c>
      <c r="E19" s="87" t="s">
        <v>173</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186" customHeight="1">
      <c r="A20" s="74">
        <v>1.07</v>
      </c>
      <c r="B20" s="86" t="s">
        <v>243</v>
      </c>
      <c r="C20" s="55" t="s">
        <v>61</v>
      </c>
      <c r="D20" s="87">
        <v>23.878</v>
      </c>
      <c r="E20" s="87" t="s">
        <v>207</v>
      </c>
      <c r="F20" s="47"/>
      <c r="G20" s="26"/>
      <c r="H20" s="20"/>
      <c r="I20" s="19" t="s">
        <v>35</v>
      </c>
      <c r="J20" s="21">
        <f aca="true" t="shared" si="4" ref="J20:J54">IF(I20="Less(-)",-1,1)</f>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24" customFormat="1" ht="74.25" customHeight="1">
      <c r="A21" s="74">
        <v>1.08</v>
      </c>
      <c r="B21" s="86" t="s">
        <v>244</v>
      </c>
      <c r="C21" s="55" t="s">
        <v>62</v>
      </c>
      <c r="D21" s="87">
        <v>9</v>
      </c>
      <c r="E21" s="87" t="s">
        <v>194</v>
      </c>
      <c r="F21" s="47"/>
      <c r="G21" s="26"/>
      <c r="H21" s="20"/>
      <c r="I21" s="19" t="s">
        <v>35</v>
      </c>
      <c r="J21" s="21">
        <f t="shared" si="4"/>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aca="true" t="shared" si="5" ref="BA21:BA30">total_amount_ba($B$2,$D$2,D21,F21,J21,K21,M21)</f>
        <v>0</v>
      </c>
      <c r="BB21" s="45">
        <f aca="true" t="shared" si="6" ref="BB21:BB30">BA21+SUM(N21:AZ21)</f>
        <v>0</v>
      </c>
      <c r="BC21" s="23" t="str">
        <f aca="true" t="shared" si="7" ref="BC21:BC30">SpellNumber(L21,BB21)</f>
        <v>INR Zero Only</v>
      </c>
      <c r="IE21" s="25">
        <v>1.01</v>
      </c>
      <c r="IF21" s="25" t="s">
        <v>36</v>
      </c>
      <c r="IG21" s="25" t="s">
        <v>33</v>
      </c>
      <c r="IH21" s="25">
        <v>123.223</v>
      </c>
      <c r="II21" s="25" t="s">
        <v>34</v>
      </c>
    </row>
    <row r="22" spans="1:243" s="24" customFormat="1" ht="62.25" customHeight="1">
      <c r="A22" s="74">
        <v>1.09</v>
      </c>
      <c r="B22" s="86" t="s">
        <v>245</v>
      </c>
      <c r="C22" s="55" t="s">
        <v>63</v>
      </c>
      <c r="D22" s="87">
        <v>34.884</v>
      </c>
      <c r="E22" s="87" t="s">
        <v>194</v>
      </c>
      <c r="F22" s="47"/>
      <c r="G22" s="26"/>
      <c r="H22" s="20"/>
      <c r="I22" s="19" t="s">
        <v>35</v>
      </c>
      <c r="J22" s="21">
        <f t="shared" si="4"/>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5"/>
        <v>0</v>
      </c>
      <c r="BB22" s="45">
        <f t="shared" si="6"/>
        <v>0</v>
      </c>
      <c r="BC22" s="23" t="str">
        <f t="shared" si="7"/>
        <v>INR Zero Only</v>
      </c>
      <c r="IE22" s="25">
        <v>1.01</v>
      </c>
      <c r="IF22" s="25" t="s">
        <v>36</v>
      </c>
      <c r="IG22" s="25" t="s">
        <v>33</v>
      </c>
      <c r="IH22" s="25">
        <v>123.223</v>
      </c>
      <c r="II22" s="25" t="s">
        <v>34</v>
      </c>
    </row>
    <row r="23" spans="1:243" s="24" customFormat="1" ht="45.75" customHeight="1">
      <c r="A23" s="74">
        <v>1.1</v>
      </c>
      <c r="B23" s="86" t="s">
        <v>246</v>
      </c>
      <c r="C23" s="55" t="s">
        <v>64</v>
      </c>
      <c r="D23" s="87">
        <v>46.787</v>
      </c>
      <c r="E23" s="87" t="s">
        <v>194</v>
      </c>
      <c r="F23" s="47"/>
      <c r="G23" s="26"/>
      <c r="H23" s="20"/>
      <c r="I23" s="19" t="s">
        <v>35</v>
      </c>
      <c r="J23" s="21">
        <f t="shared" si="4"/>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36</v>
      </c>
      <c r="IG23" s="25" t="s">
        <v>33</v>
      </c>
      <c r="IH23" s="25">
        <v>123.223</v>
      </c>
      <c r="II23" s="25" t="s">
        <v>34</v>
      </c>
    </row>
    <row r="24" spans="1:243" s="24" customFormat="1" ht="57" customHeight="1">
      <c r="A24" s="74">
        <v>1.11</v>
      </c>
      <c r="B24" s="86" t="s">
        <v>247</v>
      </c>
      <c r="C24" s="55" t="s">
        <v>65</v>
      </c>
      <c r="D24" s="87">
        <v>80.042</v>
      </c>
      <c r="E24" s="87" t="s">
        <v>194</v>
      </c>
      <c r="F24" s="47"/>
      <c r="G24" s="26"/>
      <c r="H24" s="20"/>
      <c r="I24" s="19" t="s">
        <v>35</v>
      </c>
      <c r="J24" s="21">
        <f t="shared" si="4"/>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36</v>
      </c>
      <c r="IG24" s="25" t="s">
        <v>33</v>
      </c>
      <c r="IH24" s="25">
        <v>123.223</v>
      </c>
      <c r="II24" s="25" t="s">
        <v>34</v>
      </c>
    </row>
    <row r="25" spans="1:243" s="24" customFormat="1" ht="51.75" customHeight="1">
      <c r="A25" s="74">
        <v>1.12</v>
      </c>
      <c r="B25" s="86" t="s">
        <v>248</v>
      </c>
      <c r="C25" s="55" t="s">
        <v>66</v>
      </c>
      <c r="D25" s="87">
        <v>39.75</v>
      </c>
      <c r="E25" s="87" t="s">
        <v>194</v>
      </c>
      <c r="F25" s="47"/>
      <c r="G25" s="26"/>
      <c r="H25" s="20"/>
      <c r="I25" s="19" t="s">
        <v>35</v>
      </c>
      <c r="J25" s="21">
        <f t="shared" si="4"/>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36</v>
      </c>
      <c r="IG25" s="25" t="s">
        <v>33</v>
      </c>
      <c r="IH25" s="25">
        <v>123.223</v>
      </c>
      <c r="II25" s="25" t="s">
        <v>34</v>
      </c>
    </row>
    <row r="26" spans="1:243" s="24" customFormat="1" ht="102.75" customHeight="1">
      <c r="A26" s="74">
        <v>1.13</v>
      </c>
      <c r="B26" s="86" t="s">
        <v>249</v>
      </c>
      <c r="C26" s="55" t="s">
        <v>67</v>
      </c>
      <c r="D26" s="87">
        <v>2.277</v>
      </c>
      <c r="E26" s="87" t="s">
        <v>207</v>
      </c>
      <c r="F26" s="47"/>
      <c r="G26" s="26"/>
      <c r="H26" s="20"/>
      <c r="I26" s="19" t="s">
        <v>35</v>
      </c>
      <c r="J26" s="21">
        <f t="shared" si="4"/>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36</v>
      </c>
      <c r="IG26" s="25" t="s">
        <v>33</v>
      </c>
      <c r="IH26" s="25">
        <v>123.223</v>
      </c>
      <c r="II26" s="25" t="s">
        <v>34</v>
      </c>
    </row>
    <row r="27" spans="1:243" s="24" customFormat="1" ht="117" customHeight="1">
      <c r="A27" s="74">
        <v>1.14</v>
      </c>
      <c r="B27" s="86" t="s">
        <v>250</v>
      </c>
      <c r="C27" s="55" t="s">
        <v>68</v>
      </c>
      <c r="D27" s="87">
        <v>4.954</v>
      </c>
      <c r="E27" s="87" t="s">
        <v>194</v>
      </c>
      <c r="F27" s="47"/>
      <c r="G27" s="26"/>
      <c r="H27" s="20"/>
      <c r="I27" s="19" t="s">
        <v>35</v>
      </c>
      <c r="J27" s="21">
        <f t="shared" si="4"/>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36</v>
      </c>
      <c r="IG27" s="25" t="s">
        <v>33</v>
      </c>
      <c r="IH27" s="25">
        <v>123.223</v>
      </c>
      <c r="II27" s="25" t="s">
        <v>34</v>
      </c>
    </row>
    <row r="28" spans="1:243" s="24" customFormat="1" ht="141" customHeight="1">
      <c r="A28" s="74">
        <v>1.15</v>
      </c>
      <c r="B28" s="86" t="s">
        <v>263</v>
      </c>
      <c r="C28" s="55" t="s">
        <v>69</v>
      </c>
      <c r="D28" s="87">
        <v>4.402</v>
      </c>
      <c r="E28" s="87" t="s">
        <v>207</v>
      </c>
      <c r="F28" s="47"/>
      <c r="G28" s="26"/>
      <c r="H28" s="20"/>
      <c r="I28" s="19" t="s">
        <v>35</v>
      </c>
      <c r="J28" s="21">
        <f t="shared" si="4"/>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36</v>
      </c>
      <c r="IG28" s="25" t="s">
        <v>33</v>
      </c>
      <c r="IH28" s="25">
        <v>123.223</v>
      </c>
      <c r="II28" s="25" t="s">
        <v>34</v>
      </c>
    </row>
    <row r="29" spans="1:243" s="24" customFormat="1" ht="83.25" customHeight="1">
      <c r="A29" s="74">
        <v>1.16</v>
      </c>
      <c r="B29" s="86" t="s">
        <v>251</v>
      </c>
      <c r="C29" s="55" t="s">
        <v>70</v>
      </c>
      <c r="D29" s="87">
        <v>298.293</v>
      </c>
      <c r="E29" s="87" t="s">
        <v>194</v>
      </c>
      <c r="F29" s="47"/>
      <c r="G29" s="26"/>
      <c r="H29" s="20"/>
      <c r="I29" s="19" t="s">
        <v>35</v>
      </c>
      <c r="J29" s="21">
        <f t="shared" si="4"/>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5">
        <f t="shared" si="6"/>
        <v>0</v>
      </c>
      <c r="BC29" s="23" t="str">
        <f t="shared" si="7"/>
        <v>INR Zero Only</v>
      </c>
      <c r="IE29" s="25">
        <v>1.01</v>
      </c>
      <c r="IF29" s="25" t="s">
        <v>36</v>
      </c>
      <c r="IG29" s="25" t="s">
        <v>33</v>
      </c>
      <c r="IH29" s="25">
        <v>123.223</v>
      </c>
      <c r="II29" s="25" t="s">
        <v>34</v>
      </c>
    </row>
    <row r="30" spans="1:243" s="24" customFormat="1" ht="63" customHeight="1">
      <c r="A30" s="74">
        <v>1.17</v>
      </c>
      <c r="B30" s="86" t="s">
        <v>252</v>
      </c>
      <c r="C30" s="55" t="s">
        <v>71</v>
      </c>
      <c r="D30" s="87">
        <v>21.96</v>
      </c>
      <c r="E30" s="87" t="s">
        <v>194</v>
      </c>
      <c r="F30" s="47"/>
      <c r="G30" s="26"/>
      <c r="H30" s="20"/>
      <c r="I30" s="19" t="s">
        <v>35</v>
      </c>
      <c r="J30" s="21">
        <f>IF(I30="Less(-)",-1,1)</f>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5"/>
        <v>0</v>
      </c>
      <c r="BB30" s="45">
        <f t="shared" si="6"/>
        <v>0</v>
      </c>
      <c r="BC30" s="23" t="str">
        <f t="shared" si="7"/>
        <v>INR Zero Only</v>
      </c>
      <c r="IE30" s="25">
        <v>1.01</v>
      </c>
      <c r="IF30" s="25" t="s">
        <v>36</v>
      </c>
      <c r="IG30" s="25" t="s">
        <v>33</v>
      </c>
      <c r="IH30" s="25">
        <v>123.223</v>
      </c>
      <c r="II30" s="25" t="s">
        <v>34</v>
      </c>
    </row>
    <row r="31" spans="1:243" s="24" customFormat="1" ht="120" customHeight="1">
      <c r="A31" s="74">
        <v>1.18</v>
      </c>
      <c r="B31" s="86" t="s">
        <v>264</v>
      </c>
      <c r="C31" s="55" t="s">
        <v>72</v>
      </c>
      <c r="D31" s="87">
        <v>493.304</v>
      </c>
      <c r="E31" s="87" t="s">
        <v>211</v>
      </c>
      <c r="F31" s="47"/>
      <c r="G31" s="26"/>
      <c r="H31" s="20"/>
      <c r="I31" s="19" t="s">
        <v>35</v>
      </c>
      <c r="J31" s="21">
        <f t="shared" si="4"/>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36</v>
      </c>
      <c r="IG31" s="25" t="s">
        <v>33</v>
      </c>
      <c r="IH31" s="25">
        <v>123.223</v>
      </c>
      <c r="II31" s="25" t="s">
        <v>34</v>
      </c>
    </row>
    <row r="32" spans="1:243" s="24" customFormat="1" ht="141.75" customHeight="1">
      <c r="A32" s="74">
        <v>1.19</v>
      </c>
      <c r="B32" s="86" t="s">
        <v>253</v>
      </c>
      <c r="C32" s="55" t="s">
        <v>73</v>
      </c>
      <c r="D32" s="87">
        <v>5.625</v>
      </c>
      <c r="E32" s="87" t="s">
        <v>208</v>
      </c>
      <c r="F32" s="47"/>
      <c r="G32" s="26"/>
      <c r="H32" s="20"/>
      <c r="I32" s="19" t="s">
        <v>35</v>
      </c>
      <c r="J32" s="21">
        <f t="shared" si="4"/>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199.5" customHeight="1">
      <c r="A33" s="74">
        <v>1.2</v>
      </c>
      <c r="B33" s="86" t="s">
        <v>254</v>
      </c>
      <c r="C33" s="55" t="s">
        <v>74</v>
      </c>
      <c r="D33" s="87">
        <v>28</v>
      </c>
      <c r="E33" s="87" t="s">
        <v>208</v>
      </c>
      <c r="F33" s="47"/>
      <c r="G33" s="26"/>
      <c r="H33" s="20"/>
      <c r="I33" s="19" t="s">
        <v>35</v>
      </c>
      <c r="J33" s="21">
        <f t="shared" si="4"/>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24" customFormat="1" ht="345" customHeight="1">
      <c r="A34" s="74">
        <v>1.21</v>
      </c>
      <c r="B34" s="86" t="s">
        <v>255</v>
      </c>
      <c r="C34" s="55" t="s">
        <v>75</v>
      </c>
      <c r="D34" s="87">
        <v>28</v>
      </c>
      <c r="E34" s="87" t="s">
        <v>208</v>
      </c>
      <c r="F34" s="47"/>
      <c r="G34" s="26"/>
      <c r="H34" s="20"/>
      <c r="I34" s="19" t="s">
        <v>35</v>
      </c>
      <c r="J34" s="21">
        <f t="shared" si="4"/>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aca="true" t="shared" si="8" ref="BA34:BA43">total_amount_ba($B$2,$D$2,D34,F34,J34,K34,M34)</f>
        <v>0</v>
      </c>
      <c r="BB34" s="45">
        <f aca="true" t="shared" si="9" ref="BB34:BB43">BA34+SUM(N34:AZ34)</f>
        <v>0</v>
      </c>
      <c r="BC34" s="23" t="str">
        <f aca="true" t="shared" si="10" ref="BC34:BC43">SpellNumber(L34,BB34)</f>
        <v>INR Zero Only</v>
      </c>
      <c r="IE34" s="25">
        <v>1.01</v>
      </c>
      <c r="IF34" s="25" t="s">
        <v>36</v>
      </c>
      <c r="IG34" s="25" t="s">
        <v>33</v>
      </c>
      <c r="IH34" s="25">
        <v>123.223</v>
      </c>
      <c r="II34" s="25" t="s">
        <v>34</v>
      </c>
    </row>
    <row r="35" spans="1:243" s="24" customFormat="1" ht="153" customHeight="1">
      <c r="A35" s="74">
        <v>1.22</v>
      </c>
      <c r="B35" s="86" t="s">
        <v>256</v>
      </c>
      <c r="C35" s="55" t="s">
        <v>76</v>
      </c>
      <c r="D35" s="87">
        <v>2.8</v>
      </c>
      <c r="E35" s="87" t="s">
        <v>212</v>
      </c>
      <c r="F35" s="47"/>
      <c r="G35" s="26"/>
      <c r="H35" s="20"/>
      <c r="I35" s="19" t="s">
        <v>35</v>
      </c>
      <c r="J35" s="21">
        <f t="shared" si="4"/>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8"/>
        <v>0</v>
      </c>
      <c r="BB35" s="45">
        <f t="shared" si="9"/>
        <v>0</v>
      </c>
      <c r="BC35" s="23" t="str">
        <f t="shared" si="10"/>
        <v>INR Zero Only</v>
      </c>
      <c r="IE35" s="25">
        <v>1.01</v>
      </c>
      <c r="IF35" s="25" t="s">
        <v>36</v>
      </c>
      <c r="IG35" s="25" t="s">
        <v>33</v>
      </c>
      <c r="IH35" s="25">
        <v>123.223</v>
      </c>
      <c r="II35" s="25" t="s">
        <v>34</v>
      </c>
    </row>
    <row r="36" spans="1:243" s="24" customFormat="1" ht="177" customHeight="1">
      <c r="A36" s="74">
        <v>1.23</v>
      </c>
      <c r="B36" s="86" t="s">
        <v>257</v>
      </c>
      <c r="C36" s="55" t="s">
        <v>77</v>
      </c>
      <c r="D36" s="87">
        <v>14.06</v>
      </c>
      <c r="E36" s="87" t="s">
        <v>208</v>
      </c>
      <c r="F36" s="47"/>
      <c r="G36" s="26"/>
      <c r="H36" s="20"/>
      <c r="I36" s="19" t="s">
        <v>35</v>
      </c>
      <c r="J36" s="21">
        <f t="shared" si="4"/>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8"/>
        <v>0</v>
      </c>
      <c r="BB36" s="45">
        <f t="shared" si="9"/>
        <v>0</v>
      </c>
      <c r="BC36" s="23" t="str">
        <f t="shared" si="10"/>
        <v>INR Zero Only</v>
      </c>
      <c r="IE36" s="25">
        <v>1.01</v>
      </c>
      <c r="IF36" s="25" t="s">
        <v>36</v>
      </c>
      <c r="IG36" s="25" t="s">
        <v>33</v>
      </c>
      <c r="IH36" s="25">
        <v>123.223</v>
      </c>
      <c r="II36" s="25" t="s">
        <v>34</v>
      </c>
    </row>
    <row r="37" spans="1:243" s="24" customFormat="1" ht="140.25" customHeight="1">
      <c r="A37" s="74">
        <v>1.24</v>
      </c>
      <c r="B37" s="86" t="s">
        <v>265</v>
      </c>
      <c r="C37" s="55" t="s">
        <v>78</v>
      </c>
      <c r="D37" s="87">
        <v>222.915</v>
      </c>
      <c r="E37" s="87" t="s">
        <v>208</v>
      </c>
      <c r="F37" s="47"/>
      <c r="G37" s="26"/>
      <c r="H37" s="20"/>
      <c r="I37" s="19" t="s">
        <v>35</v>
      </c>
      <c r="J37" s="21">
        <f t="shared" si="4"/>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8"/>
        <v>0</v>
      </c>
      <c r="BB37" s="45">
        <f t="shared" si="9"/>
        <v>0</v>
      </c>
      <c r="BC37" s="23" t="str">
        <f t="shared" si="10"/>
        <v>INR Zero Only</v>
      </c>
      <c r="IE37" s="25">
        <v>1.01</v>
      </c>
      <c r="IF37" s="25" t="s">
        <v>36</v>
      </c>
      <c r="IG37" s="25" t="s">
        <v>33</v>
      </c>
      <c r="IH37" s="25">
        <v>123.223</v>
      </c>
      <c r="II37" s="25" t="s">
        <v>34</v>
      </c>
    </row>
    <row r="38" spans="1:243" s="24" customFormat="1" ht="123" customHeight="1">
      <c r="A38" s="74">
        <v>1.25</v>
      </c>
      <c r="B38" s="86" t="s">
        <v>258</v>
      </c>
      <c r="C38" s="55" t="s">
        <v>79</v>
      </c>
      <c r="D38" s="87">
        <v>222.915</v>
      </c>
      <c r="E38" s="87" t="s">
        <v>208</v>
      </c>
      <c r="F38" s="47"/>
      <c r="G38" s="26"/>
      <c r="H38" s="20"/>
      <c r="I38" s="19" t="s">
        <v>35</v>
      </c>
      <c r="J38" s="21">
        <f t="shared" si="4"/>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8"/>
        <v>0</v>
      </c>
      <c r="BB38" s="45">
        <f t="shared" si="9"/>
        <v>0</v>
      </c>
      <c r="BC38" s="23" t="str">
        <f t="shared" si="10"/>
        <v>INR Zero Only</v>
      </c>
      <c r="IE38" s="25">
        <v>1.01</v>
      </c>
      <c r="IF38" s="25" t="s">
        <v>36</v>
      </c>
      <c r="IG38" s="25" t="s">
        <v>33</v>
      </c>
      <c r="IH38" s="25">
        <v>123.223</v>
      </c>
      <c r="II38" s="25" t="s">
        <v>34</v>
      </c>
    </row>
    <row r="39" spans="1:243" s="24" customFormat="1" ht="130.5" customHeight="1">
      <c r="A39" s="74">
        <v>1.26</v>
      </c>
      <c r="B39" s="86" t="s">
        <v>259</v>
      </c>
      <c r="C39" s="55" t="s">
        <v>80</v>
      </c>
      <c r="D39" s="87">
        <v>18.31</v>
      </c>
      <c r="E39" s="87" t="s">
        <v>208</v>
      </c>
      <c r="F39" s="47"/>
      <c r="G39" s="26"/>
      <c r="H39" s="20"/>
      <c r="I39" s="19" t="s">
        <v>35</v>
      </c>
      <c r="J39" s="21">
        <f t="shared" si="4"/>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8"/>
        <v>0</v>
      </c>
      <c r="BB39" s="45">
        <f t="shared" si="9"/>
        <v>0</v>
      </c>
      <c r="BC39" s="23" t="str">
        <f t="shared" si="10"/>
        <v>INR Zero Only</v>
      </c>
      <c r="IE39" s="25">
        <v>1.01</v>
      </c>
      <c r="IF39" s="25" t="s">
        <v>36</v>
      </c>
      <c r="IG39" s="25" t="s">
        <v>33</v>
      </c>
      <c r="IH39" s="25">
        <v>123.223</v>
      </c>
      <c r="II39" s="25" t="s">
        <v>34</v>
      </c>
    </row>
    <row r="40" spans="1:243" s="14" customFormat="1" ht="37.5" customHeight="1">
      <c r="A40" s="53">
        <v>2</v>
      </c>
      <c r="B40" s="79" t="s">
        <v>213</v>
      </c>
      <c r="C40" s="55" t="s">
        <v>81</v>
      </c>
      <c r="D40" s="70"/>
      <c r="E40" s="53"/>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276.75" customHeight="1">
      <c r="A41" s="74">
        <v>2.01</v>
      </c>
      <c r="B41" s="78" t="s">
        <v>214</v>
      </c>
      <c r="C41" s="55" t="s">
        <v>82</v>
      </c>
      <c r="D41" s="87">
        <v>4</v>
      </c>
      <c r="E41" s="87" t="s">
        <v>122</v>
      </c>
      <c r="F41" s="47"/>
      <c r="G41" s="26"/>
      <c r="H41" s="20"/>
      <c r="I41" s="19" t="s">
        <v>35</v>
      </c>
      <c r="J41" s="21">
        <f t="shared" si="4"/>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8"/>
        <v>0</v>
      </c>
      <c r="BB41" s="45">
        <f t="shared" si="9"/>
        <v>0</v>
      </c>
      <c r="BC41" s="23" t="str">
        <f t="shared" si="10"/>
        <v>INR Zero Only</v>
      </c>
      <c r="IE41" s="25">
        <v>1.01</v>
      </c>
      <c r="IF41" s="25" t="s">
        <v>36</v>
      </c>
      <c r="IG41" s="25" t="s">
        <v>33</v>
      </c>
      <c r="IH41" s="25">
        <v>123.223</v>
      </c>
      <c r="II41" s="25" t="s">
        <v>34</v>
      </c>
    </row>
    <row r="42" spans="1:243" s="24" customFormat="1" ht="48" customHeight="1">
      <c r="A42" s="74">
        <v>2.02</v>
      </c>
      <c r="B42" s="78" t="s">
        <v>215</v>
      </c>
      <c r="C42" s="55" t="s">
        <v>83</v>
      </c>
      <c r="D42" s="87">
        <v>5</v>
      </c>
      <c r="E42" s="87" t="s">
        <v>122</v>
      </c>
      <c r="F42" s="47"/>
      <c r="G42" s="26"/>
      <c r="H42" s="20"/>
      <c r="I42" s="19" t="s">
        <v>35</v>
      </c>
      <c r="J42" s="21">
        <f t="shared" si="4"/>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8"/>
        <v>0</v>
      </c>
      <c r="BB42" s="45">
        <f t="shared" si="9"/>
        <v>0</v>
      </c>
      <c r="BC42" s="23" t="str">
        <f t="shared" si="10"/>
        <v>INR Zero Only</v>
      </c>
      <c r="IE42" s="25">
        <v>1.01</v>
      </c>
      <c r="IF42" s="25" t="s">
        <v>36</v>
      </c>
      <c r="IG42" s="25" t="s">
        <v>33</v>
      </c>
      <c r="IH42" s="25">
        <v>123.223</v>
      </c>
      <c r="II42" s="25" t="s">
        <v>34</v>
      </c>
    </row>
    <row r="43" spans="1:243" s="24" customFormat="1" ht="185.25" customHeight="1">
      <c r="A43" s="74">
        <v>2.03</v>
      </c>
      <c r="B43" s="78" t="s">
        <v>216</v>
      </c>
      <c r="C43" s="55" t="s">
        <v>84</v>
      </c>
      <c r="D43" s="87">
        <v>20</v>
      </c>
      <c r="E43" s="87" t="s">
        <v>144</v>
      </c>
      <c r="F43" s="47"/>
      <c r="G43" s="26"/>
      <c r="H43" s="20"/>
      <c r="I43" s="19" t="s">
        <v>35</v>
      </c>
      <c r="J43" s="21">
        <f t="shared" si="4"/>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8"/>
        <v>0</v>
      </c>
      <c r="BB43" s="45">
        <f t="shared" si="9"/>
        <v>0</v>
      </c>
      <c r="BC43" s="23" t="str">
        <f t="shared" si="10"/>
        <v>INR Zero Only</v>
      </c>
      <c r="IE43" s="25">
        <v>1.01</v>
      </c>
      <c r="IF43" s="25" t="s">
        <v>36</v>
      </c>
      <c r="IG43" s="25" t="s">
        <v>33</v>
      </c>
      <c r="IH43" s="25">
        <v>123.223</v>
      </c>
      <c r="II43" s="25" t="s">
        <v>34</v>
      </c>
    </row>
    <row r="44" spans="1:243" s="24" customFormat="1" ht="276" customHeight="1">
      <c r="A44" s="74">
        <v>2.04</v>
      </c>
      <c r="B44" s="78" t="s">
        <v>217</v>
      </c>
      <c r="C44" s="55" t="s">
        <v>85</v>
      </c>
      <c r="D44" s="87">
        <v>50</v>
      </c>
      <c r="E44" s="87" t="s">
        <v>144</v>
      </c>
      <c r="F44" s="47"/>
      <c r="G44" s="26"/>
      <c r="H44" s="20"/>
      <c r="I44" s="19" t="s">
        <v>35</v>
      </c>
      <c r="J44" s="21">
        <f t="shared" si="4"/>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36</v>
      </c>
      <c r="IG44" s="25" t="s">
        <v>33</v>
      </c>
      <c r="IH44" s="25">
        <v>123.223</v>
      </c>
      <c r="II44" s="25" t="s">
        <v>34</v>
      </c>
    </row>
    <row r="45" spans="1:243" s="24" customFormat="1" ht="162" customHeight="1">
      <c r="A45" s="74">
        <v>2.05</v>
      </c>
      <c r="B45" s="78" t="s">
        <v>218</v>
      </c>
      <c r="C45" s="55" t="s">
        <v>86</v>
      </c>
      <c r="D45" s="87">
        <v>1</v>
      </c>
      <c r="E45" s="87" t="s">
        <v>122</v>
      </c>
      <c r="F45" s="47"/>
      <c r="G45" s="26"/>
      <c r="H45" s="20"/>
      <c r="I45" s="19" t="s">
        <v>35</v>
      </c>
      <c r="J45" s="21">
        <f t="shared" si="4"/>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total_amount_ba($B$2,$D$2,D45,F45,J45,K45,M45)</f>
        <v>0</v>
      </c>
      <c r="BB45" s="45">
        <f>BA45+SUM(N45:AZ45)</f>
        <v>0</v>
      </c>
      <c r="BC45" s="23" t="str">
        <f>SpellNumber(L45,BB45)</f>
        <v>INR Zero Only</v>
      </c>
      <c r="IE45" s="25">
        <v>1.01</v>
      </c>
      <c r="IF45" s="25" t="s">
        <v>36</v>
      </c>
      <c r="IG45" s="25" t="s">
        <v>33</v>
      </c>
      <c r="IH45" s="25">
        <v>123.223</v>
      </c>
      <c r="II45" s="25" t="s">
        <v>34</v>
      </c>
    </row>
    <row r="46" spans="1:243" s="24" customFormat="1" ht="165" customHeight="1">
      <c r="A46" s="74">
        <v>2.06</v>
      </c>
      <c r="B46" s="80" t="s">
        <v>219</v>
      </c>
      <c r="C46" s="55" t="s">
        <v>87</v>
      </c>
      <c r="D46" s="87">
        <v>1</v>
      </c>
      <c r="E46" s="87" t="s">
        <v>122</v>
      </c>
      <c r="F46" s="47"/>
      <c r="G46" s="26"/>
      <c r="H46" s="20"/>
      <c r="I46" s="19" t="s">
        <v>35</v>
      </c>
      <c r="J46" s="21">
        <f t="shared" si="4"/>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24" customFormat="1" ht="181.5" customHeight="1">
      <c r="A47" s="74">
        <v>2.07</v>
      </c>
      <c r="B47" s="80" t="s">
        <v>220</v>
      </c>
      <c r="C47" s="55" t="s">
        <v>88</v>
      </c>
      <c r="D47" s="87">
        <v>4</v>
      </c>
      <c r="E47" s="87" t="s">
        <v>221</v>
      </c>
      <c r="F47" s="47"/>
      <c r="G47" s="26"/>
      <c r="H47" s="20"/>
      <c r="I47" s="19" t="s">
        <v>35</v>
      </c>
      <c r="J47" s="21">
        <f t="shared" si="4"/>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aca="true" t="shared" si="11" ref="BA47:BA54">total_amount_ba($B$2,$D$2,D47,F47,J47,K47,M47)</f>
        <v>0</v>
      </c>
      <c r="BB47" s="45">
        <f aca="true" t="shared" si="12" ref="BB47:BB54">BA47+SUM(N47:AZ47)</f>
        <v>0</v>
      </c>
      <c r="BC47" s="23" t="str">
        <f aca="true" t="shared" si="13" ref="BC47:BC54">SpellNumber(L47,BB47)</f>
        <v>INR Zero Only</v>
      </c>
      <c r="IE47" s="25">
        <v>1.01</v>
      </c>
      <c r="IF47" s="25" t="s">
        <v>36</v>
      </c>
      <c r="IG47" s="25" t="s">
        <v>33</v>
      </c>
      <c r="IH47" s="25">
        <v>123.223</v>
      </c>
      <c r="II47" s="25" t="s">
        <v>34</v>
      </c>
    </row>
    <row r="48" spans="1:243" s="24" customFormat="1" ht="117.75" customHeight="1">
      <c r="A48" s="74">
        <v>2.08</v>
      </c>
      <c r="B48" s="78" t="s">
        <v>222</v>
      </c>
      <c r="C48" s="55" t="s">
        <v>89</v>
      </c>
      <c r="D48" s="89">
        <v>1</v>
      </c>
      <c r="E48" s="89" t="s">
        <v>122</v>
      </c>
      <c r="F48" s="47"/>
      <c r="G48" s="26"/>
      <c r="H48" s="20"/>
      <c r="I48" s="19" t="s">
        <v>35</v>
      </c>
      <c r="J48" s="21">
        <f t="shared" si="4"/>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11"/>
        <v>0</v>
      </c>
      <c r="BB48" s="45">
        <f t="shared" si="12"/>
        <v>0</v>
      </c>
      <c r="BC48" s="23" t="str">
        <f t="shared" si="13"/>
        <v>INR Zero Only</v>
      </c>
      <c r="IE48" s="25">
        <v>1.01</v>
      </c>
      <c r="IF48" s="25" t="s">
        <v>36</v>
      </c>
      <c r="IG48" s="25" t="s">
        <v>33</v>
      </c>
      <c r="IH48" s="25">
        <v>123.223</v>
      </c>
      <c r="II48" s="25" t="s">
        <v>34</v>
      </c>
    </row>
    <row r="49" spans="1:243" s="24" customFormat="1" ht="123.75" customHeight="1">
      <c r="A49" s="74">
        <v>2.09</v>
      </c>
      <c r="B49" s="78" t="s">
        <v>223</v>
      </c>
      <c r="C49" s="55" t="s">
        <v>90</v>
      </c>
      <c r="D49" s="87">
        <v>65.07</v>
      </c>
      <c r="E49" s="87" t="s">
        <v>224</v>
      </c>
      <c r="F49" s="47"/>
      <c r="G49" s="26"/>
      <c r="H49" s="20"/>
      <c r="I49" s="19" t="s">
        <v>35</v>
      </c>
      <c r="J49" s="21">
        <f t="shared" si="4"/>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11"/>
        <v>0</v>
      </c>
      <c r="BB49" s="45">
        <f t="shared" si="12"/>
        <v>0</v>
      </c>
      <c r="BC49" s="23" t="str">
        <f t="shared" si="13"/>
        <v>INR Zero Only</v>
      </c>
      <c r="IE49" s="25">
        <v>1.01</v>
      </c>
      <c r="IF49" s="25" t="s">
        <v>36</v>
      </c>
      <c r="IG49" s="25" t="s">
        <v>33</v>
      </c>
      <c r="IH49" s="25">
        <v>123.223</v>
      </c>
      <c r="II49" s="25" t="s">
        <v>34</v>
      </c>
    </row>
    <row r="50" spans="1:243" s="24" customFormat="1" ht="48.75" customHeight="1">
      <c r="A50" s="74">
        <v>2.1</v>
      </c>
      <c r="B50" s="92" t="s">
        <v>225</v>
      </c>
      <c r="C50" s="55" t="s">
        <v>91</v>
      </c>
      <c r="D50" s="87">
        <v>2</v>
      </c>
      <c r="E50" s="87" t="s">
        <v>221</v>
      </c>
      <c r="F50" s="47"/>
      <c r="G50" s="26"/>
      <c r="H50" s="20"/>
      <c r="I50" s="19" t="s">
        <v>35</v>
      </c>
      <c r="J50" s="21">
        <f t="shared" si="4"/>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11"/>
        <v>0</v>
      </c>
      <c r="BB50" s="45">
        <f t="shared" si="12"/>
        <v>0</v>
      </c>
      <c r="BC50" s="23" t="str">
        <f t="shared" si="13"/>
        <v>INR Zero Only</v>
      </c>
      <c r="IE50" s="25">
        <v>1.01</v>
      </c>
      <c r="IF50" s="25" t="s">
        <v>36</v>
      </c>
      <c r="IG50" s="25" t="s">
        <v>33</v>
      </c>
      <c r="IH50" s="25">
        <v>123.223</v>
      </c>
      <c r="II50" s="25" t="s">
        <v>34</v>
      </c>
    </row>
    <row r="51" spans="1:243" s="24" customFormat="1" ht="101.25" customHeight="1">
      <c r="A51" s="74">
        <v>2.11</v>
      </c>
      <c r="B51" s="78" t="s">
        <v>226</v>
      </c>
      <c r="C51" s="55" t="s">
        <v>92</v>
      </c>
      <c r="D51" s="87">
        <v>2</v>
      </c>
      <c r="E51" s="87" t="s">
        <v>221</v>
      </c>
      <c r="F51" s="47"/>
      <c r="G51" s="26"/>
      <c r="H51" s="20"/>
      <c r="I51" s="19" t="s">
        <v>35</v>
      </c>
      <c r="J51" s="21">
        <f t="shared" si="4"/>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t="shared" si="11"/>
        <v>0</v>
      </c>
      <c r="BB51" s="45">
        <f t="shared" si="12"/>
        <v>0</v>
      </c>
      <c r="BC51" s="23" t="str">
        <f t="shared" si="13"/>
        <v>INR Zero Only</v>
      </c>
      <c r="IE51" s="25">
        <v>1.01</v>
      </c>
      <c r="IF51" s="25" t="s">
        <v>36</v>
      </c>
      <c r="IG51" s="25" t="s">
        <v>33</v>
      </c>
      <c r="IH51" s="25">
        <v>123.223</v>
      </c>
      <c r="II51" s="25" t="s">
        <v>34</v>
      </c>
    </row>
    <row r="52" spans="1:243" s="24" customFormat="1" ht="219.75" customHeight="1">
      <c r="A52" s="74">
        <v>2.12</v>
      </c>
      <c r="B52" s="78" t="s">
        <v>227</v>
      </c>
      <c r="C52" s="55" t="s">
        <v>93</v>
      </c>
      <c r="D52" s="87">
        <v>6</v>
      </c>
      <c r="E52" s="87" t="s">
        <v>221</v>
      </c>
      <c r="F52" s="47"/>
      <c r="G52" s="26"/>
      <c r="H52" s="20"/>
      <c r="I52" s="19" t="s">
        <v>35</v>
      </c>
      <c r="J52" s="21">
        <f t="shared" si="4"/>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11"/>
        <v>0</v>
      </c>
      <c r="BB52" s="45">
        <f t="shared" si="12"/>
        <v>0</v>
      </c>
      <c r="BC52" s="23" t="str">
        <f t="shared" si="13"/>
        <v>INR Zero Only</v>
      </c>
      <c r="IE52" s="25">
        <v>1.01</v>
      </c>
      <c r="IF52" s="25" t="s">
        <v>36</v>
      </c>
      <c r="IG52" s="25" t="s">
        <v>33</v>
      </c>
      <c r="IH52" s="25">
        <v>123.223</v>
      </c>
      <c r="II52" s="25" t="s">
        <v>34</v>
      </c>
    </row>
    <row r="53" spans="1:243" s="14" customFormat="1" ht="37.5" customHeight="1">
      <c r="A53" s="53">
        <v>3</v>
      </c>
      <c r="B53" s="79" t="s">
        <v>228</v>
      </c>
      <c r="C53" s="55" t="s">
        <v>94</v>
      </c>
      <c r="D53" s="70"/>
      <c r="E53" s="53"/>
      <c r="F53" s="18"/>
      <c r="G53" s="18"/>
      <c r="H53" s="18"/>
      <c r="I53" s="18"/>
      <c r="J53" s="18"/>
      <c r="K53" s="18"/>
      <c r="L53" s="18"/>
      <c r="M53" s="18"/>
      <c r="N53" s="18"/>
      <c r="O53" s="18"/>
      <c r="P53" s="18"/>
      <c r="Q53" s="18"/>
      <c r="R53" s="18"/>
      <c r="S53" s="13"/>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62"/>
      <c r="BB53" s="62"/>
      <c r="BC53" s="18"/>
      <c r="IE53" s="15"/>
      <c r="IF53" s="15"/>
      <c r="IG53" s="15"/>
      <c r="IH53" s="15"/>
      <c r="II53" s="15"/>
    </row>
    <row r="54" spans="1:243" s="24" customFormat="1" ht="134.25" customHeight="1">
      <c r="A54" s="74">
        <v>3.01</v>
      </c>
      <c r="B54" s="80" t="s">
        <v>229</v>
      </c>
      <c r="C54" s="55" t="s">
        <v>95</v>
      </c>
      <c r="D54" s="87">
        <v>2</v>
      </c>
      <c r="E54" s="87" t="s">
        <v>221</v>
      </c>
      <c r="F54" s="47"/>
      <c r="G54" s="26"/>
      <c r="H54" s="20"/>
      <c r="I54" s="19" t="s">
        <v>35</v>
      </c>
      <c r="J54" s="21">
        <f t="shared" si="4"/>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1"/>
        <v>0</v>
      </c>
      <c r="BB54" s="45">
        <f t="shared" si="12"/>
        <v>0</v>
      </c>
      <c r="BC54" s="23" t="str">
        <f t="shared" si="13"/>
        <v>INR Zero Only</v>
      </c>
      <c r="IE54" s="25">
        <v>1.01</v>
      </c>
      <c r="IF54" s="25" t="s">
        <v>36</v>
      </c>
      <c r="IG54" s="25" t="s">
        <v>33</v>
      </c>
      <c r="IH54" s="25">
        <v>123.223</v>
      </c>
      <c r="II54" s="25" t="s">
        <v>34</v>
      </c>
    </row>
    <row r="55" spans="1:243" s="24" customFormat="1" ht="33" customHeight="1">
      <c r="A55" s="59" t="s">
        <v>39</v>
      </c>
      <c r="B55" s="60"/>
      <c r="C55" s="56"/>
      <c r="D55" s="71"/>
      <c r="E55" s="63"/>
      <c r="F55" s="64"/>
      <c r="G55" s="64"/>
      <c r="H55" s="65"/>
      <c r="I55" s="65"/>
      <c r="J55" s="65"/>
      <c r="K55" s="65"/>
      <c r="L55" s="66"/>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49">
        <f>SUM(BA14:BA54)</f>
        <v>0</v>
      </c>
      <c r="BB55" s="49">
        <f>SUM(BB14:BB17)</f>
        <v>0</v>
      </c>
      <c r="BC55" s="23"/>
      <c r="IE55" s="25">
        <v>4</v>
      </c>
      <c r="IF55" s="25" t="s">
        <v>37</v>
      </c>
      <c r="IG55" s="25" t="s">
        <v>38</v>
      </c>
      <c r="IH55" s="25">
        <v>10</v>
      </c>
      <c r="II55" s="25" t="s">
        <v>34</v>
      </c>
    </row>
    <row r="56" spans="1:243" s="33" customFormat="1" ht="23.25" customHeight="1" hidden="1">
      <c r="A56" s="60" t="s">
        <v>43</v>
      </c>
      <c r="B56" s="61"/>
      <c r="C56" s="57"/>
      <c r="D56" s="72"/>
      <c r="E56" s="58" t="s">
        <v>40</v>
      </c>
      <c r="F56" s="40"/>
      <c r="G56" s="28"/>
      <c r="H56" s="29"/>
      <c r="I56" s="29"/>
      <c r="J56" s="29"/>
      <c r="K56" s="30"/>
      <c r="L56" s="31"/>
      <c r="M56" s="32"/>
      <c r="O56" s="24"/>
      <c r="P56" s="24"/>
      <c r="Q56" s="24"/>
      <c r="R56" s="24"/>
      <c r="S56" s="24"/>
      <c r="BA56" s="38">
        <f>IF(ISBLANK(F56),0,IF(E56="Excess (+)",ROUND(BA55+(BA55*F56),2),IF(E56="Less (-)",ROUND(BA55+(BA55*F56*(-1)),2),0)))</f>
        <v>0</v>
      </c>
      <c r="BB56" s="39">
        <f>ROUND(BA56,0)</f>
        <v>0</v>
      </c>
      <c r="BC56" s="23" t="str">
        <f>SpellNumber(L56,BB56)</f>
        <v> Zero Only</v>
      </c>
      <c r="IE56" s="34"/>
      <c r="IF56" s="34"/>
      <c r="IG56" s="34"/>
      <c r="IH56" s="34"/>
      <c r="II56" s="34"/>
    </row>
    <row r="57" spans="1:243" s="33" customFormat="1" ht="51" customHeight="1">
      <c r="A57" s="59" t="s">
        <v>42</v>
      </c>
      <c r="B57" s="59"/>
      <c r="C57" s="96" t="str">
        <f>SpellNumber($E$2,BA55)</f>
        <v>INR Zero Only</v>
      </c>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8"/>
      <c r="IE57" s="34"/>
      <c r="IF57" s="34"/>
      <c r="IG57" s="34"/>
      <c r="IH57" s="34"/>
      <c r="II57" s="34"/>
    </row>
    <row r="58" spans="3:243" s="14" customFormat="1" ht="15">
      <c r="C58" s="54"/>
      <c r="D58" s="73"/>
      <c r="E58" s="54"/>
      <c r="F58" s="35"/>
      <c r="G58" s="35"/>
      <c r="H58" s="35"/>
      <c r="I58" s="35"/>
      <c r="J58" s="35"/>
      <c r="K58" s="35"/>
      <c r="L58" s="35"/>
      <c r="M58" s="35"/>
      <c r="O58" s="35"/>
      <c r="BA58" s="35"/>
      <c r="BC58" s="35"/>
      <c r="IE58" s="15"/>
      <c r="IF58" s="15"/>
      <c r="IG58" s="15"/>
      <c r="IH58" s="15"/>
      <c r="II58" s="15"/>
    </row>
  </sheetData>
  <sheetProtection password="C92D" sheet="1"/>
  <mergeCells count="8">
    <mergeCell ref="A9:BC9"/>
    <mergeCell ref="C57:BC57"/>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D14:D19 D39 D41:D43 F14:F39 F41:F52 F54">
      <formula1>0</formula1>
      <formula2>999999999999999</formula2>
    </dataValidation>
    <dataValidation allowBlank="1" showInputMessage="1" showErrorMessage="1" promptTitle="Units" prompt="Please enter Units in text" sqref="E41:E43 E14:E19"/>
    <dataValidation type="decimal" allowBlank="1" showInputMessage="1" showErrorMessage="1" promptTitle="Rate Entry" prompt="Please enter the Inspection Charges in Rupees for this item. " errorTitle="Invaid Entry" error="Only Numeric Values are allowed. " sqref="Q14:Q39 Q41:Q52 Q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39 R41:R52 R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39 N41:O52 N54:O54">
      <formula1>0</formula1>
      <formula2>999999999999999</formula2>
    </dataValidation>
    <dataValidation type="list" showInputMessage="1" showErrorMessage="1" sqref="I14:I39 I41:I52 I54">
      <formula1>"Excess(+), Less(-)"</formula1>
    </dataValidation>
    <dataValidation allowBlank="1" showInputMessage="1" showErrorMessage="1" promptTitle="Addition / Deduction" prompt="Please Choose the correct One" sqref="J14:J39 J41:J52 J54"/>
    <dataValidation type="list" allowBlank="1" showInputMessage="1" showErrorMessage="1" sqref="K14:K39 K41:K52 K5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39 G41:H52 G54:H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39 M41:M52 M5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6">
      <formula1>IF(E56&lt;&gt;"Select",0,-1)</formula1>
      <formula2>IF(E56&lt;&gt;"Select",99.99,-1)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IF(E56&lt;&gt;"Select",99.9,0)</formula2>
    </dataValidation>
    <dataValidation type="list" showInputMessage="1" showErrorMessage="1" promptTitle="Less or Excess" prompt="Please select either LESS  ( - )  or  EXCESS  ( + )" errorTitle="Please enter valid values only" error="Please select either LESS ( - ) or  EXCESS  ( + )" sqref="E56">
      <formula1>IF(ISBLANK(F56),$A$3:$C$3,$B$3:$C$3)</formula1>
    </dataValidation>
    <dataValidation type="list" showInputMessage="1" showErrorMessage="1" promptTitle="Option C1 or D1" prompt="Please select the Option C1 or Option D1" errorTitle="Please enter valid values only" error="Please select the Option C1 or Option D1" sqref="D5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allowBlank="1" showInputMessage="1" showErrorMessage="1" errorTitle="Invalid Entry" error="Only Numeric Values are allowed. " sqref="A54 A14:A39 A41:A52">
      <formula1>0</formula1>
      <formula2>999999999999999</formula2>
    </dataValidation>
    <dataValidation type="list" allowBlank="1" showInputMessage="1" showErrorMessage="1" sqref="L52 L53 L13 L14 L15 L16 L17 L18 L19 L20 L21 L22 L23 L24 L25 L26 L27 L28 L29 L30 L31 L32 L33 L34 L35 L36 L37 L38 L39 L40 L41 L42 L43 L44 L45 L46 L47 L48 L49 L50 L51 L54">
      <formula1>"INR"</formula1>
    </dataValidation>
    <dataValidation allowBlank="1" showInputMessage="1" showErrorMessage="1" promptTitle="Itemcode/Make" prompt="Please enter text" sqref="C13:C54"/>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45" r:id="rId2"/>
  <rowBreaks count="5" manualBreakCount="5">
    <brk id="19" max="54" man="1"/>
    <brk id="31" max="54" man="1"/>
    <brk id="36" max="54" man="1"/>
    <brk id="43" max="54" man="1"/>
    <brk id="50" max="54" man="1"/>
  </rowBreaks>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DHRITI</cp:lastModifiedBy>
  <cp:lastPrinted>2022-08-31T06:58:14Z</cp:lastPrinted>
  <dcterms:created xsi:type="dcterms:W3CDTF">2009-01-30T06:42:42Z</dcterms:created>
  <dcterms:modified xsi:type="dcterms:W3CDTF">2022-09-01T05:41:56Z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