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6" activeTab="6"/>
  </bookViews>
  <sheets>
    <sheet name="BoQ1" sheetId="1" state="veryHidden" r:id="rId1"/>
    <sheet name="BoQ2" sheetId="2" state="veryHidden" r:id="rId2"/>
    <sheet name="BoQ3" sheetId="3" state="veryHidden" r:id="rId3"/>
    <sheet name="BoQ4" sheetId="4" state="veryHidden" r:id="rId4"/>
    <sheet name="BoQ5" sheetId="5" state="veryHidden" r:id="rId5"/>
    <sheet name="BoQ6" sheetId="6" state="veryHidden" r:id="rId6"/>
    <sheet name="Macros" sheetId="7" r:id="rId7"/>
  </sheets>
  <externalReferences>
    <externalReference r:id="rId10"/>
    <externalReference r:id="rId11"/>
  </externalReferences>
  <definedNames>
    <definedName name="_xlfn.BAHTTEXT" hidden="1">#NAME?</definedName>
    <definedName name="_xlfn.COUNTIFS" hidden="1">#NAME?</definedName>
    <definedName name="BAA1">#REF!</definedName>
    <definedName name="boq_type">#REF!</definedName>
    <definedName name="boq_version">'[1]Config'!$C$2:$C$3</definedName>
    <definedName name="BOQ4" localSheetId="3">#REF!</definedName>
    <definedName name="BOQ4" localSheetId="4">#REF!</definedName>
    <definedName name="BOQ4" localSheetId="5">#REF!</definedName>
    <definedName name="BOQ4">#REF!</definedName>
    <definedName name="conversion_type">'[1]Config'!$E$2:$E$3</definedName>
    <definedName name="cstvat">#REF!</definedName>
    <definedName name="currency_name">'[1]Config'!$F$2:$F$8</definedName>
    <definedName name="dfsga" localSheetId="0">#REF!</definedName>
    <definedName name="dfsga" localSheetId="2">#REF!</definedName>
    <definedName name="dfsga" localSheetId="3">#REF!</definedName>
    <definedName name="dfsga" localSheetId="4">#REF!</definedName>
    <definedName name="dfsga" localSheetId="5">#REF!</definedName>
    <definedName name="dfsga">#REF!</definedName>
    <definedName name="domestic_global">#REF!</definedName>
    <definedName name="Excise" localSheetId="0">#REF!</definedName>
    <definedName name="Excise" localSheetId="2">#REF!</definedName>
    <definedName name="Excise" localSheetId="3">#REF!</definedName>
    <definedName name="Excise" localSheetId="4">#REF!</definedName>
    <definedName name="Excise" localSheetId="5">#REF!</definedName>
    <definedName name="Excise">#REF!</definedName>
    <definedName name="Excise_Duty" localSheetId="0">#REF!</definedName>
    <definedName name="Excise_Duty" localSheetId="2">#REF!</definedName>
    <definedName name="Excise_Duty" localSheetId="3">#REF!</definedName>
    <definedName name="Excise_Duty" localSheetId="4">#REF!</definedName>
    <definedName name="Excise_Duty" localSheetId="5">#REF!</definedName>
    <definedName name="Excise_Duty">#REF!</definedName>
    <definedName name="Excised" localSheetId="0">#REF!</definedName>
    <definedName name="Excised" localSheetId="2">#REF!</definedName>
    <definedName name="Excised" localSheetId="3">#REF!</definedName>
    <definedName name="Excised" localSheetId="4">#REF!</definedName>
    <definedName name="Excised" localSheetId="5">#REF!</definedName>
    <definedName name="Excised">#REF!</definedName>
    <definedName name="ExciseDuty">#REF!</definedName>
    <definedName name="MyList">#REF!</definedName>
    <definedName name="option10" localSheetId="3">'[2]PRICE BID'!#REF!</definedName>
    <definedName name="option10" localSheetId="4">'[2]PRICE BID'!#REF!</definedName>
    <definedName name="option10" localSheetId="5">'[2]PRICE BID'!#REF!</definedName>
    <definedName name="option10">'[2]PRICE BID'!#REF!</definedName>
    <definedName name="option9" localSheetId="0">'[2]PRICE BID'!#REF!</definedName>
    <definedName name="option9" localSheetId="2">'[2]PRICE BID'!#REF!</definedName>
    <definedName name="option9" localSheetId="3">'[2]PRICE BID'!#REF!</definedName>
    <definedName name="option9" localSheetId="4">'[2]PRICE BID'!#REF!</definedName>
    <definedName name="option9" localSheetId="5">'[2]PRICE BID'!#REF!</definedName>
    <definedName name="option9">'[2]PRICE BID'!#REF!</definedName>
    <definedName name="other_boq">'[1]Config'!$G$2:$G$5</definedName>
    <definedName name="_xlnm.Print_Area" localSheetId="0">'BoQ1'!$A$1:$BC$42</definedName>
    <definedName name="_xlnm.Print_Area" localSheetId="1">'BoQ2'!$A$1:$BC$40</definedName>
    <definedName name="_xlnm.Print_Area" localSheetId="2">'BoQ3'!$A$1:$BC$29</definedName>
    <definedName name="_xlnm.Print_Area" localSheetId="3">'BoQ4'!$A$1:$BC$46</definedName>
    <definedName name="_xlnm.Print_Area" localSheetId="4">'BoQ5'!$A$1:$BC$18</definedName>
    <definedName name="_xlnm.Print_Area" localSheetId="5">'BoQ6'!$A$1:$BC$43</definedName>
    <definedName name="Select">#REF!</definedName>
    <definedName name="SelectD1OrC1">#REF!</definedName>
    <definedName name="SelectLessOrExcess">#REF!</definedName>
    <definedName name="Service" localSheetId="0">#REF!</definedName>
    <definedName name="Service" localSheetId="2">#REF!</definedName>
    <definedName name="Service" localSheetId="3">#REF!</definedName>
    <definedName name="Service" localSheetId="4">#REF!</definedName>
    <definedName name="Service" localSheetId="5">#REF!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<sst xmlns="http://schemas.openxmlformats.org/spreadsheetml/2006/main" count="1482" uniqueCount="224">
  <si>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</si>
  <si>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</si>
  <si>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</si>
  <si>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</si>
  <si>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</si>
  <si>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</si>
  <si>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</si>
  <si>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</si>
  <si>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</si>
  <si>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</si>
  <si>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</si>
  <si>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</si>
  <si>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</si>
  <si>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</si>
  <si>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</si>
  <si>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</si>
  <si>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</si>
  <si>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</si>
  <si>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</si>
  <si>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</si>
  <si>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</si>
  <si>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</si>
  <si>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</si>
  <si>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</si>
  <si>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</si>
  <si>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</si>
  <si>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</si>
  <si>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</si>
  <si>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</si>
  <si>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</si>
  <si>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</si>
  <si>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</si>
  <si>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</si>
  <si>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</si>
  <si>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</si>
  <si>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</si>
  <si>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</si>
  <si>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</si>
  <si>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</si>
  <si>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</si>
  <si>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</si>
  <si>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</si>
  <si>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</si>
  <si>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</si>
  <si>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</si>
  <si>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</si>
  <si>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</si>
  <si>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</si>
  <si>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</si>
  <si>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</si>
  <si>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</si>
  <si>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</si>
  <si>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</si>
  <si>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</si>
  <si>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</si>
  <si>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</si>
  <si>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</si>
  <si>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item5</t>
  </si>
  <si>
    <t>Total in Figures</t>
  </si>
  <si>
    <t>Select</t>
  </si>
  <si>
    <t>Full Conversion</t>
  </si>
  <si>
    <t xml:space="preserve">Contract No:  </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</si>
  <si>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</si>
  <si>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</si>
  <si>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</si>
  <si>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</si>
  <si>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</si>
  <si>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</si>
  <si>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</si>
  <si>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</si>
  <si>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</si>
  <si>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</si>
  <si>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</si>
  <si>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</si>
  <si>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</si>
  <si>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</si>
  <si>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</si>
  <si>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</si>
  <si>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</si>
  <si>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</si>
  <si>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</si>
  <si>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Taking out doors, windows and clerestory window shutters (steel or
wood) including stacking within 50 metres lead :
Of area 3 sq. metres and below</t>
  </si>
  <si>
    <t>Demolishing cement concrete manually/ by mechanical means including disposal of material within 50 metres lead as per direction of Engineer - in - charge.
Nominal concrete 1:4:8 or leaner mix (i/c equivalent
design mix)</t>
  </si>
  <si>
    <t>Providing wood work in frames of false ceiling, partitions etc. sawn and fixed in position with necessary stainless steel screws etc. 
Kiln seasoned and chemically treated hollock wood</t>
  </si>
  <si>
    <t>Providing and fixing plain multipurpose cement board (Hight pressuresteam cured) with suitable screws for cement particle board in ceiling etc. complete (frame work to be paid seperatately).
1 6 mm thick Cement fiber board as per IS: 14862</t>
  </si>
  <si>
    <t>Structural steel work riveted, bolted or welded in built up sections, trusses and framed work, including cutting, hoisting, fixing in position and applying a priming coat of approved steel primer all complete.</t>
  </si>
  <si>
    <t>Providing wood work in frames of doors, windows, clerestory windows and other frames, wrought framed and fixed in position with hold fast lugs or with dash fasteners of required dia &amp; length (hold fast lugs or dash fastener shall be paid for separately).
Kiln seasoned and chemically treated hollock wood</t>
  </si>
  <si>
    <t>Providing and fixing factory made P.V.C. door frame of size 50x47 mmwith awall thickness of 5 mm, made out of extruded 5mm rigid PVCfoam sheet, mitred at corners and joined with 2 Nos of 150 mm longbrackets of 15x15 mm M.S. square tube, the vertical door frame profilesto be reinforced with 19x19 mm M.S. square tube of 19 gauge, EPDMrubber gasket weather seal to be provided through out the frame. Thedoor frame to be fixed to the wall using M.S. screws of 65/100 mm size,complete as per manufacturer’s specification and direction of Engineerin-Charge.</t>
  </si>
  <si>
    <t>Providing and fixing factory made panel PVC door shutter consisting offrame made out of M.S. tubes of 19 gauge thickness and size of 19 mmx 19 mm for styles and 15x15 mm for top &amp; bottom rails. M.S. frameshall have a coat of steel primers ofapproved make and manufacture.M.S. frame covered with 5 mm thick heat moulded PVC 'C' channel ofsize 30 mm thickness, 70 mm width out of which 50 mm shall be flatand 20 mm shall be tapered in 45 degree angle on both side formingstyles and 5 mm thick, 95 mm wide PVC sheet out of which 75mmshall be flat and 20 mm shall be tapered in 45 degree on the inner sideto form top and bottom rail and 115 mm wide PVC sheet out of which 75mm shall be flat and 20 mm shall be tapered on both sides to form lockrail. Top, bottom and lock rails shall be provided both side of the panel.10 mm (5 mm x 2 ) thick, 20 mm wide cross PVC sheet be provided asgap insert for top rail &amp; bottom rail, paneling of 5 mm thick both sidePVC sheet to be fitted in the M.S. frame welded/ sealed to the styles &amp;rails with 7 mm (5 mm+2 mm) thick x 15 mm wide PVC sheet beading on inner side, and joined together with solvent cement adhesive. Anadditional 5 mm thick PVC strip of 20 mm width is to be stuck on theinterior side of the 'C' Channel using PVC solvent adhesive etc. completeas per direction of Engineer-in-charge, manufacturer's specification &amp;drawing.
30 mm thick pre laminated PVC door shutters</t>
  </si>
  <si>
    <t xml:space="preserve"> Providing and fixing panelled or panelled and glazed shutters for doors,windows and clerestory windows, fixing with butt hinges of requiredsize with necessary screws, excluding panelling which will be paid forseparately, all complete as per direction of Engineer-in-charge.
Second class teak wood
35 mm thick shutters</t>
  </si>
  <si>
    <t>Finishing with Deluxe Multi surface paint system for interiors andexteriors using Primer as per manufacturers specifications : 
Painting wood work with Deluxe Multi Surface Paint ofrequired shade. Two or more coat applied @ 0.90 ltr/10sqm over an under coat of primer applied @0.75 ltr/10sqm of approved brand and manufacture</t>
  </si>
  <si>
    <t>Supplying and placing ferrocement septic tanks of rectangular shape in to pit with manhole cover with cleaning arrangement over single brick flat soling and 75mm 1:3:6 P.C.C. Baffle wall, inlet and outlet etc are provided at suitable points complete as directed. 
25 user</t>
  </si>
  <si>
    <t>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35 mm thick including ISI marked Stainless Steel butt hinges
with necessary screws</t>
  </si>
  <si>
    <t>Renewing glass panes, with putty and nails wherever necessary including racking out the old putty:
Float glass panes of nominal thickness 4 mm (weight not less than 10kg/sqm)</t>
  </si>
  <si>
    <t>Cement concrete flooring 1:2:4 (1 cement : 2 coarse sand : 4 graded stone aggregate) finished with a floating coat of neat cement, including cement slurry, but excluding the cost of nosing of steps etc. complete.
40 mm thick with 20 mm nominal size stone aggregate</t>
  </si>
  <si>
    <t>Painting on G.S. sheet with synthetic enamel paint of approved brand and manufacture of required colour to give an even shade :
13.53.1 New work (two or more coats) including a coat of approved steel primer but excluding a coat of mordant solution</t>
  </si>
  <si>
    <t>Providing and laying Ceramic glazed floor tiles of size 300x300 mm (thickness to be specified by the manufacturer) of 1st quality conforming to IS : 15622 of approved make in colours such as White, Ivory, Grey,Fume Red Brown, laid on 20 mm thick cement mortar 1:4 (1 Cement :4 Coarse sand), Jointing with grey cement slurry @ 3.3 kg/sqm including pointing the joints with white cement and matching pigment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</si>
  <si>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</si>
  <si>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wash basin with C.I. brackets, 15 mm C.P. brass pillar taps, 32 mm C.P. brass waste of standard pattern, including painting of fittings and brackets, cutting and making good the walls wherever require:
White Vitreous China Wash basin size 630x450 mm with a pair of 15 mm C.P. brass pillar taps</t>
  </si>
  <si>
    <t>Providing and fixing C.P. brass long nose bib cock of approved quality conforming to IS standards and weighing not less than 810 gms.
15 mm nominal bore</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</si>
  <si>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20 mm nominal dia Pipes</t>
  </si>
  <si>
    <t>Providing and fixing white vitreous china pedestal type water closet (European type) with seat and lid, 10 litre low level white vitreous china flushing cistern &amp; C.P. flush bend with fittings &amp; C.I. brackets, 40 mm flush bend, overflow arrangement with specials of standard make and mosquito proof coupling of approved municipal design complete, including painting of fittings and brackets, cutting and making good the walls and floors wherever required :
W.C. pan with ISI marked white solid plastic seat and lid</t>
  </si>
  <si>
    <t>Dismantling W.C. Pan of all sizes including disposal of dismantled materials i/c malba all complete as per directions of Engineer-in- Charge.</t>
  </si>
  <si>
    <t>Half brick masonry with common burnt clay F.P.S. (non modular) bricks of class designation 7.5 in superstructure above plinth level up to floor V level.
Cement mortar 1:4 (1 cement :4 coarse sand)</t>
  </si>
  <si>
    <t>12 mm cement plaster of mix : 1:4 (1 cement: 4 fine sand)</t>
  </si>
  <si>
    <t>each</t>
  </si>
  <si>
    <t>cum</t>
  </si>
  <si>
    <t>sqm</t>
  </si>
  <si>
    <t>m</t>
  </si>
  <si>
    <t>GST
18%</t>
  </si>
  <si>
    <t>Tender Inviting Authority: The Deputy General Manager, UATTC, AEGCL, Jorhat</t>
  </si>
  <si>
    <t>Earth work in excavation by mechanical means (Hydraulic excavator)/ manual means over areas (exceeding 30 cm in depth, 1.5 m in width as well as 10 sqm on plan) including getting out and disposal of excavated earth lead upto 50 m and lift upto 1.5 m, as directed by Engineer-in- charge.
All kinds of soil</t>
  </si>
  <si>
    <t>Brick work with common burnt clay F.P.S. (non modular) bricks of class designation 7.5 in foundation and plinth in:
Cement mortar 1:4 (1 cement : 4 coarse sand)</t>
  </si>
  <si>
    <t>Providing and laying in position cement concrete of specified grade excluding the cost of centering and shuttering - All work up to plinth level :
(1 Cement : 3 coarse sand (zone-III) derived from natural sources : 6 graded stone aggregate 20 mm nominal size derived from natural sources)</t>
  </si>
  <si>
    <t>Random rubble masonry with hard stone in foundation and plinth including levelling up with cement concrete 1:6:12 (1 cement : 6 coarse sand : 12 graded stone aggregate 20 mm nominal size) upto plinth level with :
Cement mortar 1:6 (1 cement : 6 coarse sand).</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</si>
  <si>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</si>
  <si>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Steel reinforcement for R.C.C. work including straightening, cutting, bending, placing in position and binding all complete upto plinth level.
Thermo-Mechanically Treated bars of grade Fe-500D or more</t>
  </si>
  <si>
    <t>Providing and laying in position specified grade of reinforced cement concrete,  excluding  the  cost  of  centering,  shuttering,  finishing  and reinforcement - All work up to plinth level :
1:1.5:3 (1 cement : 1.5 coarse sand (zone-III) derived from natural sources : 3 graded stone aggregate 20 mm nominal size de rived from natural sources)</t>
  </si>
  <si>
    <t xml:space="preserve">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1:1.5:3 (1 cement : 1.5 coarse sand(zone-III) derived from natu ral sources : 3 graded stone aggregate 20 mm nominal size derived from natural sources) </t>
  </si>
  <si>
    <t>Providing and fixing factory made precast RCC perforated drain covers, having concrete of strength not less than M-25, of size 1000 x 450x50 mm, reinforced with 8 mm dia four nos longitudinal &amp; 9 nos cross sectional T.M.T. hoop bars, including providing 50 mm dia perforations sectional T.M.T. hoop bars, including providing 50 mm dia perforations flats of size 50 mm x 1.6 mm complete, all as per direction of Engineer- in-charge.</t>
  </si>
  <si>
    <t>CEMENT PLASTER WITH A FLOATING COAT OF NEAT CEMENT
Cement plaster 1:3 (1 cement: 3 coarse sand) finished with a floating coat of neat cement.
20 mm cement plaster</t>
  </si>
  <si>
    <t>Coarse sand (zone III) for filter bed</t>
  </si>
  <si>
    <t>Structural steel work riveted, bolted or welded in built up sections, trusses and framed work, including cutting, hoisting, fixing in position and applying a priming coat of approved steel primer all complete.
M. S. Angle (30x30x4 mm)</t>
  </si>
  <si>
    <t xml:space="preserve">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                                                                                                                                                                                                            0.63 mm thick with zinc coating not less than 275 gm/ m². </t>
  </si>
  <si>
    <t xml:space="preserve"> Providing and fixing 3 layer PP-R (Poly propylene Random copolymer) pipes confirming to IS:15801 UV stabilized &amp; anti - microbial fusion welded, having thermal stability for hot &amp; cold water supply, including all PP - R plain &amp; brass threaded polypropylene random fittings, including  trenching,  refilling  &amp;  testing  of  joints  complete  as  per direction of Engineer-in-Charge.
PN - 10 Pipe, 110 mm OD (SDR-11)</t>
  </si>
  <si>
    <t>32 mm nominal dia Pipes</t>
  </si>
  <si>
    <t xml:space="preserve">25 mm nominal dia Pipes </t>
  </si>
  <si>
    <t>32 mm nominal bore</t>
  </si>
  <si>
    <t>40 mm nominal bore</t>
  </si>
  <si>
    <t>Supplying including installation, connection as approved by the Deptt., testing and commissioning of CENTRIFUGAL MONOBLOCK PUMP SET complete as directed and specified by the deptt.
 3 HP single Phase Centrifugal monoblock pump set (Crompton Greaves/ Aquatic/ CRI/ V-Guard  make)  2900 rpm with DOL Starter ( Crompton Greaves/ Control &amp; Switch Gear/ BCH/ L&amp; T / Siemens  make) .</t>
  </si>
  <si>
    <r>
      <rPr>
        <b/>
        <sz val="11"/>
        <rFont val="Arial"/>
        <family val="2"/>
      </rPr>
      <t>Providing and fixing gun metal gate valve with C.I. wheel of approved quality (screwed end):</t>
    </r>
    <r>
      <rPr>
        <sz val="11"/>
        <rFont val="Arial"/>
        <family val="2"/>
      </rPr>
      <t xml:space="preserve">
80 mm nominal bore</t>
    </r>
  </si>
  <si>
    <r>
      <rPr>
        <b/>
        <sz val="11"/>
        <rFont val="Arial"/>
        <family val="2"/>
      </rPr>
      <t>Centering and shuttering including strutting, propping etc. and removal of form for</t>
    </r>
    <r>
      <rPr>
        <sz val="11"/>
        <rFont val="Arial"/>
        <family val="2"/>
      </rPr>
      <t xml:space="preserve">
Foundations, footings, bases of columns, etc. for mass concrete</t>
    </r>
  </si>
  <si>
    <t>Walls (any thickness) including attached pilasters, butteresses, plinth and string courses etc.</t>
  </si>
  <si>
    <t>Suspended floors, roofs, landings, balconies and access plat for</t>
  </si>
  <si>
    <r>
      <rPr>
        <b/>
        <sz val="11"/>
        <rFont val="Arial"/>
        <family val="2"/>
      </rPr>
      <t>External work:</t>
    </r>
    <r>
      <rPr>
        <sz val="11"/>
        <rFont val="Arial"/>
        <family val="2"/>
      </rPr>
      <t xml:space="preserve">
</t>
    </r>
    <r>
      <rPr>
        <b/>
        <sz val="11"/>
        <rFont val="Arial"/>
        <family val="2"/>
      </rPr>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t>
    </r>
    <r>
      <rPr>
        <sz val="11"/>
        <rFont val="Arial"/>
        <family val="2"/>
      </rPr>
      <t xml:space="preserve">
80 mm nominal dia Pipes</t>
    </r>
  </si>
  <si>
    <t>kg</t>
  </si>
  <si>
    <r>
      <rPr>
        <b/>
        <sz val="11"/>
        <rFont val="Arial"/>
        <family val="2"/>
      </rPr>
      <t xml:space="preserve">Supplying, fitting and fixing PVC pipes of 6 Kg/cm2 (Supreme/Prince) or other ISI  approved including joining ,fitting and fixing wiyh clamps etc.as necessary complete  at all levels including below G.L as directed and specified.
</t>
    </r>
    <r>
      <rPr>
        <sz val="11"/>
        <rFont val="Arial"/>
        <family val="2"/>
      </rPr>
      <t xml:space="preserve">
i. 110 mm dia</t>
    </r>
  </si>
  <si>
    <t>Ii. 50mm dia</t>
  </si>
  <si>
    <t>Providing and fixing Bail plug/ Bottom plug of required dia to the bottom of pipe assembly of tubewell as per IS:2800 (part I).
100 mm dia</t>
  </si>
  <si>
    <t>Supplying, assembling, lowering and fixing in vertical position in bore well, unplasticized PVC medium well casing (CM) pipe of required dia, conforming to IS: 12818, including required hire and labour charges, fittings &amp; accessories etc. all complete, for all depths, as per direction of Engineer -in-charge.
23.3.1 100 mm nominal size dia</t>
  </si>
  <si>
    <t xml:space="preserve">Supplying, assembling, lowering and fixing in vertical position in bore well unplasticized PVC medium well screen (RMS) pipes with ribs, conforming to IS: 12818, including hire &amp; labour charges, fittings &amp; accessories etc. all complete, for all depths, as per direction of Engineer-in-charge.
23.4.1 100 mm nominal size dia </t>
  </si>
  <si>
    <t xml:space="preserve">Development of tube well in accordance with IS : 2800 (part I) and IS: 11189, to establish maximum rate of usable water yield without sand content (beyond permissible limit), with required capacity air compressor, running the compressor for required time till well is fully developed, measuring yield of well by "V" notch method or any other approved method, measuring static level &amp; draw down etc. by step draw down method, collecting water samples &amp; getting tested in approved laboratory, i/c disinfection of tubewell, all complete, including hire &amp; labour charges of air compressor, tools &amp; accessories etc., all as per requirement and direction of Engineer-in-charge. </t>
  </si>
  <si>
    <t xml:space="preserve">Wiring for circuit/submain wiring along with earth wire with the following sizes of FRLS PVC  insulated copper conductor single core cable in surface/recessed medium class PVC conduit as required.               
1.14.3.With 2 x 4 sq. mm. + 1X 4Sq.mm earth wire. </t>
  </si>
  <si>
    <t xml:space="preserve">Providing and fixing suitable size threaded mild steel cap or spot welded plate to the top of bore well housing/ casing pipe, removable as per requirement, all complete for borewell of:
23.13.1 100 mm dia </t>
  </si>
  <si>
    <t xml:space="preserve">Providing and fixing M.S. clamp of required dia to the top of casing/housing pipe of tubewell as per IS: 2800 (part I), including necessary bolts &amp; nuts of required size complete. 23.14.1 100 mm clamp        </t>
  </si>
  <si>
    <t>Supplying, filling, spreading &amp; leveling gravels of size range 5 mm to 10 mm, in the recharge pit, over the existing layer of boulders, in required thickness, for all leads &amp; lifts, all complete as per direction of Engineer-in-charge.</t>
  </si>
  <si>
    <t>Supplying, filling, spreading &amp; leveling coarse sand of size range 1.5 mm to 2 mm in recharge pit, in required thickness over gravel layer, for all leads &amp; lifts, all complete as per direction of Engineer -incharge.</t>
  </si>
  <si>
    <t>Labour for test boring with 40mm (internal) dia G.I. Pipes including keeping surplus of earth and every 2.00m after first 3.00m depth and delivering the same in nearest P.W.D. camp in the small tin container  (container, scaffolding, tools etc. will have to be arranged by the contractor at his own cost).</t>
  </si>
  <si>
    <t>Labour for boring hole for inserting tube well pipes through different soil/ rock media including hire charges of drill pipes, scaffolding, tools and plants as necessary and taking out the same and lowering pipes, fittings complete as directed by the Department.iii) Bore hole of 125mm diameter</t>
  </si>
  <si>
    <t>Supplying, fitting and fixing suction pipes plain/bevel ended, conforming to relevant IS codes of practice including supplying and fitting of accessories, lowering of assembly pipes concentrically in the casing pipes complete as directed.B) PVC PIP, ESUPREME / PRINCE / FUSION /SFMC Brandiii) 40mm diameter</t>
  </si>
  <si>
    <t xml:space="preserve"> Three phase Submersible motor pump set  (Texmo / Crompton Greaves/ Aquatic/ CRI/ V-Guar  suitable for 100 mm bore well and above. 2 HP STAGE 6 to 30 with MCB controlled Submersible motor pump set  control panel.</t>
  </si>
  <si>
    <t>Supplying fitting and fixing Pipes with all necessary fittings in exposed or in trenches including trenching and refilling the same etc complete as directed 
B) uPVC pipe with uPVC fittings ( Using uPVC high pressure pipe)
(Using SUPREME/ PRINCE/ SFMC/ FUSION brand pipe)
v) 40 mm diameter</t>
  </si>
  <si>
    <t>hours</t>
  </si>
  <si>
    <t>Name of Work: Construction/ renovation/ Repairing of civil works at various Sub-Station under Nazira Division, AEGCL, Gargaon</t>
  </si>
  <si>
    <t>Dismantling doors, windows and clerestory windows (steel or wood)shutter including chowkhats, architrave, holdfasts etc. complete andstacking within 50 metres lead :
Of area 3 sq. metres and below</t>
  </si>
  <si>
    <t>Structural steel work riveted, bolted or welded in built up sections, trussesand framed work, including cutting, hoisting, fixing in position and applying a priming coat of approved steel primer all complete.</t>
  </si>
  <si>
    <t>Providing wood work in frames of false ceiling, partitions etc. sawn and
fixed in position with necessary stainless steel screws etc.</t>
  </si>
  <si>
    <t>Painting Steel work with Deluxe Multi Surface Paint togive an even shade. Two or more coat applied @ 0.90 ltr/10 sqm over an under coat of primer applied @ 0.80 ltr/10 sqm of approved brand and manufacture</t>
  </si>
  <si>
    <t>Finishing with Deluxe Multi surface paint system for interiors and
exteriors using Primer as per manufacturers specifications :
13.48.2 Painting wood work with Deluxe Multi Surface Paint of
required shade. Two or more coat applied @ 0.90 ltr/10
sqm over an under coat of primer applied @0.75 ltr/10
sqm of approved brand and manufacture</t>
  </si>
  <si>
    <t>Medium point up to 6.00 metre. Length.</t>
  </si>
  <si>
    <t>Providing vitreous China  wash basin  with CI/MS brackets, C.P brass chain with plug,PVC waste pipe including painting of fittings and brackets, cutting and making good the walls wherever required. (Pillar cock, stop cocks, waste coupling are to be paid separately)
Wall Hang Basin
(C) Jaquar Make (a) White
(i) Cat. No.CNS-WHT-WB04  (550 x 400 x 198)</t>
  </si>
  <si>
    <t>Providing fitting and fixing vitreous china pedestal type water closet (European type W.C pan 400mm high ) with seat and lead ,CP brass hinges and rubber buffers , CI/MS brackets , 40 mm dia flush band with fittings including painting of fittings and brackets, required. (Flushing Cistern to be paid separately)
B) Hindware make
a) White
(iii) Water closet POPULAR "P (Cat.No.20044) (inclusive of seat cover)</t>
  </si>
  <si>
    <t>Providing, fitting and fixing CP soap tray / soap dish complete as directed and specified.
(ii) Agmeco Make
(f) Dolfee (Cat.No.DE-00102)</t>
  </si>
  <si>
    <t>PILLAR COCK
Supplying and fitting fixing C.P. pillar cock of 15mm dia of approved brand as specified and directed.
Essco Brand
(a) Pillar cock Rocket type</t>
  </si>
  <si>
    <t>Stop cock
Supplying fitting and fixing chrome plated (C.P.) stop-cock of approved brand and size as mentioned below as directed and specified.(G.I. &amp; C.P pipes will be measured and paid separately)   
Essco brand
(a) Stop cock 15 mm dia male/female end</t>
  </si>
  <si>
    <t>Supplying fitting and fixing Telephonic Chrome Plated (C.P.) shower with hook w/o tube of Sona  make  as directed and specified. (Pipes will be measured and paid separately)
(c) Set/ Jet/ Supreme</t>
  </si>
  <si>
    <t>vi) 50mm diameter</t>
  </si>
  <si>
    <t>Supplying, fitting and fixing PVC pipes of 6 Kg/cm2 (Supreme/Prince) or other ISI  approved including joining ,fitting and fixing wiyh clamps etc.as necessary complete  at all levels including below G.L as directed and specified. 
a) In exposed surfaces or in trenches. 
(ii) 110mm dia.</t>
  </si>
  <si>
    <t>BI01010001010000000000000515BI0100001142</t>
  </si>
  <si>
    <t>BI01010001010000000000000515BI0100001143</t>
  </si>
  <si>
    <t>nos</t>
  </si>
  <si>
    <t>Filling available excavated earth (excluding rock) in trenches, plinth,
sides of foundations etc. in layers not exceeding 20cm in depth,
consolidating each deposited layer by ramming and watering, lead up
to 50 m and lift upto 1.5 m.</t>
  </si>
  <si>
    <t>Cement concrete flooring 1:2:4 (1 cement : 2 coarse sand : 4 graded
stone aggregate) finished with a floating coat of neat cement, including
cement slurry, but excluding the cost of nosing of steps etc. complete.
11.3.1 40 mm thick with 20 mm nominal size stone aggregate</t>
  </si>
  <si>
    <t>Providing and fixing 35 mm thick factory made laminated veneer lumberdoor shutter conforming to IS : 14616 and TADS 15:2001 (Part B), fixingwith butt hinges of required size with necessary screws, all completeas per directions of Engineer- in-charge and panelling with panels of :(Note:- Butt hinges and necessary screws shall be paid separately)
9.6.2 12 mm thick pre-laminated particle board (decorative lamination on both sides) grade -1, medium density flatpressed, three layer particle board FPT- I or graded woodparticle board FPT- I, conforming to IS : 3087, bonded withBWP type synthetic resin adhesive as per IS : 848 and prelaminatedconforming to IS : 12823, Grade 1, Type - II marked :</t>
  </si>
  <si>
    <t>Supplying, fiting and fixing PVC flushing cistern  with all internal fittings  with CI brackets including fitting and fixing standard size CP flush pipe, union clamps etc. compete as directed and specified (pipes will be measured separately)
i) Parryware make
a) White
(i)Economy Single Flush (Cat No.C8090/C8055)</t>
  </si>
  <si>
    <t>BI01010001010000000000000515BI0100001124</t>
  </si>
  <si>
    <t>Demolishing cement concrete manually/ by mechanical means
including disposal of material within 50 metres lead as per direction
of Engineer - in - charge.
15.2.2 Nominal concrete 1:4:8 or leaner mix (i/c equivalent
design mix)</t>
  </si>
  <si>
    <t>Dismantling doors, windows and clerestory windows (steel or wood)
shutter including chowkhats, architrave, holdfasts etc. complete and
stacking within 50 metres lead :
15.12.1 Of area 3 sq. metres and below</t>
  </si>
  <si>
    <t>Dismantling wood work in frames, trusses, purlins and rafters up to
10 metres span and 5 metres height including stacking the material
within 50 metres lead :
15.14.1 Of sectional area 40 square centimetres and above</t>
  </si>
  <si>
    <t>Providing wood work in frames of doors, windows, clerestory windows
and other frames, wrought framed and fixed in position with hold fast
lugs or with dash fasteners of required dia &amp; length (hold fast lugs or
dash fastener shall be paid for separately).
9.1.3 Kiln seasoned and chemically treated hollock wood</t>
  </si>
  <si>
    <t>Providing and fixing glazed shutters for doors, windows and clerestory
windows using 4 mm thick float glass panes, (weight not less than
10 kg per sqm) fixing with ISI marked M.S. pressed butt hinges bright
finished of required size with necessary screws.
9.9.1 Second class teak wood
9.9.1.1 35 mm thick</t>
  </si>
  <si>
    <t>Providing and fixing factory made panel PVC door shutter consisting offrame made out of M.S. tubes of 19 gauge thickness and size of 19 mmx 19 mm for styles and 15x15 mm for top &amp; bottom rails. M.S. frameshall have a coat of steel primers ofapproved make and manufacture.M.S. frame covered with 5 mm thick heat moulded PVC 'C' channel ofsize 30 mm thickness, 70 mm width out of which 50 mm shall be flatand 20 mm shall be tapered in 45 degree angle on both side formingstyles and 5 mm thick, 95 mm wide PVC sheet out of which 75mmshall be flat and 20 mm shall be tapered in 45 degree on the inner sideto form top and bottom rail and 115 mm wide PVC sheet out of which 75mm shall be flat and 20 mm shall be tapered on both sides to form lockrail. Top, bottom and lock rails shall be provided both side of the panel.10 mm (5 mm x 2 ) thick, 20 mm wide cross PVC sheet be provided asgap insert for top rail &amp; bottom rail, paneling of 5 mm thick both sidePVC sheet to be fitted in the M.S. frame welded/ sealed to the styles &amp;rails with 7 mm (5 mm+2 mm) thick x 15 mm wide PVC sheet beading on inner side, and joined together with solvent cement adhesive. Anadditional 5 mm thick PVC strip of 20 mm width is to be stuck on theinterior side of the 'C' Channel using PVC solvent adhesive etc. completeas per direction of Engineer-in-charge, manufacturer's specification &amp;drawing.
9.120.2 30 mm thick pre laminated PVC door shutters</t>
  </si>
  <si>
    <t>Providing and fixing insulating board ceiling of approved quality with necessary nails etc. complete (frame work to be paid separately) :
12.24.2 White face insulating board
12.24.2.1 12 mm thick</t>
  </si>
  <si>
    <t>Providing ridges or hips of width 60 cm overall width plain G.S. sheet
fixed with polymer coated J or L hooks, bolts and nuts 8 mm dia G.I.
limpet and bitumen washers comp
12.4.2 0.63 mm thick with zinc coating not less than 275 gm/m²</t>
  </si>
  <si>
    <t>Providing and fixing P.V.C. waste pipe for sink or wash basin including
P.V.C. waste fittings complete.
17.28.2 Flexible pipe</t>
  </si>
  <si>
    <t>Providing ridges or hips of width 60 cm overall width plain G.S. sheet
fixed with polymer coated J or L hooks, bolts and nuts 8 mm dia G.I.
limpet and bitumen washers complete.
12.4.2 0.63 mm thick with zinc coating not less than 275 gm/m²</t>
  </si>
  <si>
    <r>
      <rPr>
        <b/>
        <sz val="11"/>
        <rFont val="Arial"/>
        <family val="2"/>
      </rPr>
      <t>Wiring for light/fan/call bell point with 3x1.5  sq. mm. P.V.C. insulated single core unsheathed industrial (Multistrand) cable FR conforming to IS-694: 1990 with flexible bright annealed electrolytic copper conductor for voltage grade up to 1100 volts (Finolex /RR Kabel /Nicco / Anchor or Equivalent Make as approved by the Deptt.) in surface/ recessed   conduit wiring system with  20mm dia 2mm thick  / heavy rigid PVC IS: 9537 Part - III  conduit (Berlia/ AKG / Precision/ Presto Plast/Polycab/ MW or equivalent make as approved by the Deptt.) including 6 Amp flush type switch/ bell push (Anchor penta /Gold medal /Kolor kany.Kom/Havells or equivalent make as approved by the Deptt.)  GI/ MS switch board (ISI marked) with phenolic laminated sheet cover ,ceiling rose etc. complete</t>
    </r>
    <r>
      <rPr>
        <sz val="11"/>
        <rFont val="Arial"/>
        <family val="2"/>
      </rPr>
      <t xml:space="preserve">
Short point up to 3.00 metre. length.</t>
    </r>
  </si>
  <si>
    <t>Bib Cock
Supplying fitting and fixing C.P. bib cock 15mm dia of approved brand directed and specified. (G.I. &amp; C.P pipes will be measured separately) 
Jaquar
(i)Standard</t>
  </si>
  <si>
    <r>
      <rPr>
        <b/>
        <sz val="11"/>
        <rFont val="Arial"/>
        <family val="2"/>
      </rPr>
      <t>Supplying fitting and fixing Pipes with all necessary fittings in exposed or in trenches including trenching and refilling the same etc complete as directed 
B) uPVC pipe with uPVC fittings ( Using uPVC high pressure pipe)
(Using SUPREME/ PRINCE/ SFMC/ FUSION brand pipe)</t>
    </r>
    <r>
      <rPr>
        <sz val="11"/>
        <rFont val="Arial"/>
        <family val="2"/>
      </rPr>
      <t xml:space="preserve">
i) 15mm diameter</t>
    </r>
  </si>
  <si>
    <r>
      <rPr>
        <b/>
        <u val="single"/>
        <sz val="11"/>
        <rFont val="Arial"/>
        <family val="2"/>
      </rPr>
      <t xml:space="preserve">PRICE SCHEDULE- 4: </t>
    </r>
    <r>
      <rPr>
        <b/>
        <sz val="11"/>
        <rFont val="Arial"/>
        <family val="2"/>
      </rPr>
      <t>Repairing/ renovation of officers hostel at 132kV GSS, Betbari, AEGCL</t>
    </r>
    <r>
      <rPr>
        <b/>
        <u val="single"/>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</si>
  <si>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1"/>
        <rFont val="Arial"/>
        <family val="2"/>
      </rPr>
      <t>PRICE SCHEDULE- 5:</t>
    </r>
    <r>
      <rPr>
        <b/>
        <sz val="11"/>
        <rFont val="Arial"/>
        <family val="2"/>
      </rPr>
      <t xml:space="preserve"> Reparing and painting of the officers Hostel at 132kV GSS, AEGCL, Betbari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</si>
  <si>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Dismantling old plaster or skirting raking out joints and cleaning the
surface for plaster including disposal of rubbish to the dumping ground
within 50 metres lead</t>
  </si>
  <si>
    <t>15 mm cement plaster on the rough side of single or half brick wall of mix :
13.2.1 1:4 (1 cement: 4 fine sand)</t>
  </si>
  <si>
    <t>Distempering with oil bound washable distemper of approved brand
and manufacture to give an even shade :
13.41.1 New work (two or more coats) over and including water
thinnable priming coat with cement primer</t>
  </si>
  <si>
    <r>
      <rPr>
        <b/>
        <u val="single"/>
        <sz val="11"/>
        <rFont val="Arial"/>
        <family val="2"/>
      </rPr>
      <t xml:space="preserve">PRICE SCHEDULE- 1: </t>
    </r>
    <r>
      <rPr>
        <b/>
        <sz val="11"/>
        <rFont val="Arial"/>
        <family val="2"/>
      </rPr>
      <t xml:space="preserve">Renovation/ reapring of Type-III residential quarter at 132kV GSS, AEGCL, Nazira (Quarter: 5)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</si>
  <si>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1"/>
        <rFont val="Arial"/>
        <family val="2"/>
      </rPr>
      <t xml:space="preserve">PRICE SCHEDULE: 2: </t>
    </r>
    <r>
      <rPr>
        <b/>
        <sz val="11"/>
        <rFont val="Arial"/>
        <family val="2"/>
      </rPr>
      <t xml:space="preserve">Construction of RCC slow sand filter (24KL) at 132kV GSS, AEGCL, LTPS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</si>
  <si>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1"/>
        <rFont val="Arial"/>
        <family val="2"/>
      </rPr>
      <t xml:space="preserve">PRICE SCHEDULE: 3: </t>
    </r>
    <r>
      <rPr>
        <b/>
        <sz val="11"/>
        <rFont val="Arial"/>
        <family val="2"/>
      </rPr>
      <t xml:space="preserve">Installation of Deep Tube well for Control room building at 132/33kV GSS, AEGCL, LTPS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</si>
  <si>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
14.1.1 With cement mortar 1:4 (1 cement : 4 fine sand)</t>
  </si>
  <si>
    <t>Demolishing cement concrete manually/ by mechanical means
including disposal of material within 50 metres lead as per direction
of Engineer - in - charge.
15.2.1 Nominal concrete 1:3:6 or richer mix (i/c equivalent
design mix)</t>
  </si>
  <si>
    <t>11.3 Cement concrete flooring 1:2:4 (1 cement : 2 coarse sand : 4 graded
stone aggregate) finished with a floating coat of neat cement, including
cement slurry, but excluding the cost of nosing of steps etc. complete.
11.3.1 40 mm thick with 20 mm nominal size stone aggregate</t>
  </si>
  <si>
    <t>Providing and fixing 35 mm thick factory made laminated veneer lumber
door shutter conforming to IS : 14616 and TADS 15:2001 (Part B), fixing
with butt hinges of required size with necessary screws, all complete
as per directions of Engineer- in-charge and panelling with panels of :
(Note:- Butt hinges and necessary screws shall be paid separately)
9.6.2 12 mm thick pre-laminated particle board (decorative
lamination on both sides) grade -1, medium density flat
pressed, three layer particle board FPT- I or graded wood
particle board FPT- I, conforming to IS : 3087, bonded with
BWP type synthetic resin adhesive as per IS : 848 and prelaminated
conforming to IS : 12823, Grade 1, Type - II marked :</t>
  </si>
  <si>
    <t>Dismantling roofing including ridges, hips, valleys and gutters etc.,
and stacking the material within 50 metres lead of:
15.28.1 G.S. Sheet</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</si>
  <si>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
0.63 mm thick with zinc coating not less than 275 gm/ m²</t>
  </si>
  <si>
    <t>Providing and fixing precoated galvanised steel sheet roofing
accessories 0.50 mm (+0.05 %) total coated thickness, Zinc coating
120 grams per sqm as per IS: 277, in 240 mpa steel grade, 5-7
microns epoxy primer on both side of the sheet and polyester top
coat 15-18 microns using self drilling/ self tapping screws complete :
12.51.1 Ridges plain (500 - 600mm)</t>
  </si>
  <si>
    <t>Finishing walls with water proofing cement paint of required shade :
13.109.1 Old work (one or more coats applied @ 2.20 kg/10 sqm)
over priming coat of primer applied @ 0.80 litrs/10 sqm
complete including cost of Priming coat</t>
  </si>
  <si>
    <t>Distempering with 1st quality acrylic distemper, having VOC (Volatile
Organic Compound ) content less than 50 grams/ litre, of approved
brand and manufacture, including applying additional coats wherever
required, to achieve even shade and colour.</t>
  </si>
  <si>
    <t>13.48.2 Painting wood work with Deluxe Multi Surface Paint of
required shade. Two or more coat applied @ 0.90 ltr/10
sqm over an under coat of primer applied @0.75 ltr/10
sqm of approved brand and manufacture</t>
  </si>
  <si>
    <t>Group B</t>
  </si>
  <si>
    <r>
      <rPr>
        <b/>
        <sz val="11"/>
        <rFont val="Arial"/>
        <family val="2"/>
      </rPr>
      <t>Wiring for light point/ fan point/ exhaust fan point/ call bell
point with 1.5 sq.mm FRLS PVC insulated copper conductor
single core cable in surface / recessed steel conduit, with piano
type switch, phenolic laminated sheet, suitable size MS box and
earthing the point with 1.5 sq.mm FRLS PVC insulated copper
conductor single core cable etc. as required.</t>
    </r>
    <r>
      <rPr>
        <sz val="11"/>
        <rFont val="Arial"/>
        <family val="2"/>
      </rPr>
      <t xml:space="preserve">
Group A</t>
    </r>
  </si>
  <si>
    <t>Supplying and fixing metal box of 150mm X 75mm X 60mm
deep (nominal size) on surface or in recess with suitable size of
phenolic laminated sheet cover in front including providing and
fixing 3 pin 5/6 A socket outlet and 5/6 A piano type switch,
connections, painting etc. as required.</t>
  </si>
  <si>
    <t>Supplying and fixing metal box of 180mm X 100mm X 60mm
deep (nominal size) on surface or in recess with suitable size of
phenolic laminated sheet cover in front including providing and
fixing 6 pin 5/6 &amp; 15/16 A socket outlet and 15/16 A piano type
switch, connections, painting etc. as required.</t>
  </si>
  <si>
    <t>15/16 A switch</t>
  </si>
  <si>
    <t>3 pin 5/6 A socket outlet</t>
  </si>
  <si>
    <t>6 pin 15/16 A socket outlet</t>
  </si>
  <si>
    <t>Wiring for circuit/ submain wiring alongwith earth wire with the
following sizes of FRLS PVC insulated copper conductor, single
core cable in surface/ recessed medium class PVC conduit as
required.
2 X 2.5 sq. mm + 1 X 2.5 sq. mm earth wire</t>
  </si>
  <si>
    <t>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
2.3.1 6 way , Double door</t>
  </si>
  <si>
    <t>Supplying and fixing 3 pin, 5 A ceiling rose on the existing
junction box/ wooden block including connections etc. as
required.</t>
  </si>
  <si>
    <t>Dismantling W.C. Pan of all sizes including disposal of dismantled
materials i/c malba all complete as per directions of Engineer-inCharge.</t>
  </si>
  <si>
    <t>Dismantling of flushing cistern of all types (C.I./PVC/Vitrious China)
including stacking of useful materials near the site and disposal of
unserviceable materials within 50 metres lead.</t>
  </si>
  <si>
    <t>Providing and fixing white vitreous china pedestal type water closet
(European type) with seat and lid, 10 litre low level white vitreous
china flushing cistern &amp; C.P. flush bend with fittings &amp; C.I. brackets,
40 mm flush bend, overflow arrangement with specials of standard
make and mosquito proof coupling of approved municipal design
complete, including painting of fittings and brackets, cutting and
making good the walls and floors wherever required :
17.3.2 W.C. pan with ISI marked black solid plastic seat and lid</t>
  </si>
  <si>
    <t>Providing and fixing soil, waste and vent pipes :
17.35.1 100 mm dia
17.35.1.1 Sand cast iron S&amp;S pipe as per IS: 1729</t>
  </si>
  <si>
    <r>
      <rPr>
        <b/>
        <sz val="11"/>
        <rFont val="Arial"/>
        <family val="2"/>
      </rPr>
      <t>Supplying and fixing following piano type switch/ socket on the
existing switch box/ cover including connections etc. as
required.</t>
    </r>
    <r>
      <rPr>
        <sz val="11"/>
        <rFont val="Arial"/>
        <family val="2"/>
      </rPr>
      <t xml:space="preserve">
5/6 A switch</t>
    </r>
  </si>
  <si>
    <t>point</t>
  </si>
  <si>
    <r>
      <rPr>
        <b/>
        <u val="single"/>
        <sz val="11"/>
        <rFont val="Arial"/>
        <family val="2"/>
      </rPr>
      <t>PRICE SCHEDULE- 5:</t>
    </r>
    <r>
      <rPr>
        <b/>
        <sz val="11"/>
        <rFont val="Arial"/>
        <family val="2"/>
      </rPr>
      <t xml:space="preserve"> Renovation/repairing of 2 no of type V quarter at 132kV GSS, Nazira, AEGCL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</si>
</sst>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4"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2" fillId="0" borderId="11" xfId="58" applyNumberFormat="1" applyFont="1" applyFill="1" applyBorder="1" applyAlignment="1">
      <alignment horizontal="center" vertical="top" wrapText="1"/>
      <protection/>
    </xf>
    <xf numFmtId="0" fontId="3" fillId="0" borderId="0" xfId="57" applyNumberFormat="1" applyFont="1" applyFill="1" applyAlignment="1" applyProtection="1">
      <alignment vertical="center"/>
      <protection/>
    </xf>
    <xf numFmtId="0" fontId="59" fillId="0" borderId="0" xfId="57" applyNumberFormat="1" applyFont="1" applyFill="1" applyAlignment="1" applyProtection="1">
      <alignment vertical="center"/>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5">
    <tabColor theme="4" tint="-0.4999699890613556"/>
  </sheetPr>
  <dimension ref="A1:II43"/>
  <sheetViews>
    <sheetView showGridLines="0" zoomScale="73" zoomScaleNormal="73" zoomScalePageLayoutView="0" workbookViewId="0" topLeftCell="A1">
      <selection activeCell="B8" sqref="B8:BC8"/>
    </sheetView>
  </sheetViews>
  <sheetFormatPr defaultColWidth="9.140625" defaultRowHeight="15"/>
  <cols>
    <col min="1" max="1" width="15.421875" style="51" customWidth="1"/>
    <col min="2" max="2" width="79.421875" style="51" customWidth="1"/>
    <col min="3" max="3" width="16.00390625" style="51" hidden="1" customWidth="1"/>
    <col min="4" max="4" width="14.57421875" style="51" customWidth="1"/>
    <col min="5" max="5" width="11.28125" style="51" customWidth="1"/>
    <col min="6" max="6" width="14.421875" style="51" hidden="1" customWidth="1"/>
    <col min="7" max="7" width="14.140625" style="51" hidden="1" customWidth="1"/>
    <col min="8" max="9" width="12.140625" style="51" hidden="1" customWidth="1"/>
    <col min="10" max="10" width="9.00390625" style="51" hidden="1" customWidth="1"/>
    <col min="11" max="11" width="19.57421875" style="51" hidden="1" customWidth="1"/>
    <col min="12" max="12" width="14.28125" style="51" hidden="1" customWidth="1"/>
    <col min="13" max="13" width="19.00390625" style="51" customWidth="1"/>
    <col min="14" max="14" width="15.28125" style="52" hidden="1" customWidth="1"/>
    <col min="15" max="15" width="14.28125" style="51" hidden="1" customWidth="1"/>
    <col min="16" max="16" width="17.28125" style="51" hidden="1" customWidth="1"/>
    <col min="17" max="17" width="18.421875" style="51" hidden="1" customWidth="1"/>
    <col min="18" max="18" width="17.421875" style="51" hidden="1" customWidth="1"/>
    <col min="19" max="19" width="14.7109375" style="51" hidden="1" customWidth="1"/>
    <col min="20" max="20" width="14.8515625" style="51" hidden="1" customWidth="1"/>
    <col min="21" max="21" width="16.421875" style="51" hidden="1" customWidth="1"/>
    <col min="22" max="22" width="13.00390625" style="51" hidden="1" customWidth="1"/>
    <col min="23" max="51" width="9.140625" style="51" hidden="1" customWidth="1"/>
    <col min="52" max="52" width="10.28125" style="51" hidden="1" customWidth="1"/>
    <col min="53" max="53" width="26.57421875" style="51" customWidth="1"/>
    <col min="54" max="54" width="18.8515625" style="51" hidden="1" customWidth="1"/>
    <col min="55" max="55" width="45.57421875" style="51" customWidth="1"/>
    <col min="56" max="238" width="9.140625" style="51" customWidth="1"/>
    <col min="239" max="243" width="9.140625" style="53" customWidth="1"/>
    <col min="244" max="16384" width="9.140625" style="51" customWidth="1"/>
  </cols>
  <sheetData>
    <row r="1" spans="1:243" s="1" customFormat="1" ht="25.5" customHeight="1">
      <c r="A1" s="72" t="str">
        <f>B2&amp;" BoQ"</f>
        <v>Item Rate BoQ</v>
      </c>
      <c r="B1" s="72"/>
      <c r="C1" s="72"/>
      <c r="D1" s="72"/>
      <c r="E1" s="72"/>
      <c r="F1" s="72"/>
      <c r="G1" s="72"/>
      <c r="H1" s="72"/>
      <c r="I1" s="72"/>
      <c r="J1" s="72"/>
      <c r="K1" s="72"/>
      <c r="L1" s="72"/>
      <c r="O1" s="2"/>
      <c r="P1" s="2"/>
      <c r="Q1" s="3"/>
      <c r="IE1" s="3"/>
      <c r="IF1" s="3"/>
      <c r="IG1" s="3"/>
      <c r="IH1" s="3"/>
      <c r="II1" s="3"/>
    </row>
    <row r="2" spans="1:17" s="1" customFormat="1" ht="25.5" customHeight="1" hidden="1">
      <c r="A2" s="4" t="s">
        <v>3</v>
      </c>
      <c r="B2" s="4" t="s">
        <v>4</v>
      </c>
      <c r="C2" s="57" t="s">
        <v>5</v>
      </c>
      <c r="D2" s="5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3" t="s">
        <v>110</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7"/>
      <c r="IF4" s="7"/>
      <c r="IG4" s="7"/>
      <c r="IH4" s="7"/>
      <c r="II4" s="7"/>
    </row>
    <row r="5" spans="1:243" s="6" customFormat="1" ht="30.75" customHeight="1">
      <c r="A5" s="73" t="s">
        <v>153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7"/>
      <c r="IF5" s="7"/>
      <c r="IG5" s="7"/>
      <c r="IH5" s="7"/>
      <c r="II5" s="7"/>
    </row>
    <row r="6" spans="1:243" s="6" customFormat="1" ht="30.75" customHeight="1">
      <c r="A6" s="73" t="s">
        <v>61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7"/>
      <c r="IF6" s="7"/>
      <c r="IG6" s="7"/>
      <c r="IH6" s="7"/>
      <c r="II6" s="7"/>
    </row>
    <row r="7" spans="1:243" s="6" customFormat="1" ht="29.25" customHeight="1" hidden="1">
      <c r="A7" s="74" t="s">
        <v>10</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7"/>
      <c r="IF7" s="7"/>
      <c r="IG7" s="7"/>
      <c r="IH7" s="7"/>
      <c r="II7" s="7"/>
    </row>
    <row r="8" spans="1:243" s="64" customFormat="1" ht="61.5" customHeight="1">
      <c r="A8" s="8" t="s">
        <v>64</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7"/>
      <c r="IE8" s="65"/>
      <c r="IF8" s="65"/>
      <c r="IG8" s="65"/>
      <c r="IH8" s="65"/>
      <c r="II8" s="65"/>
    </row>
    <row r="9" spans="1:243" s="9" customFormat="1" ht="61.5" customHeight="1">
      <c r="A9" s="66" t="s">
        <v>194</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66</v>
      </c>
      <c r="G11" s="11"/>
      <c r="H11" s="11"/>
      <c r="I11" s="11" t="s">
        <v>20</v>
      </c>
      <c r="J11" s="11" t="s">
        <v>21</v>
      </c>
      <c r="K11" s="11" t="s">
        <v>22</v>
      </c>
      <c r="L11" s="11" t="s">
        <v>23</v>
      </c>
      <c r="M11" s="14" t="s">
        <v>65</v>
      </c>
      <c r="N11" s="11" t="s">
        <v>24</v>
      </c>
      <c r="O11" s="11" t="s">
        <v>109</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3" t="s">
        <v>67</v>
      </c>
      <c r="BB11" s="15" t="s">
        <v>30</v>
      </c>
      <c r="BC11" s="15" t="s">
        <v>31</v>
      </c>
      <c r="IE11" s="13"/>
      <c r="IF11" s="13"/>
      <c r="IG11" s="13"/>
      <c r="IH11" s="13"/>
      <c r="II11" s="13"/>
    </row>
    <row r="12" spans="1:243" s="12" customFormat="1" ht="15">
      <c r="A12" s="16">
        <v>1</v>
      </c>
      <c r="B12" s="16">
        <v>2</v>
      </c>
      <c r="C12" s="16">
        <v>3</v>
      </c>
      <c r="D12" s="16">
        <v>4</v>
      </c>
      <c r="E12" s="16">
        <v>5</v>
      </c>
      <c r="F12" s="16">
        <v>6</v>
      </c>
      <c r="G12" s="16">
        <v>7</v>
      </c>
      <c r="H12" s="16">
        <v>8</v>
      </c>
      <c r="I12" s="16">
        <v>9</v>
      </c>
      <c r="J12" s="16">
        <v>10</v>
      </c>
      <c r="K12" s="16">
        <v>11</v>
      </c>
      <c r="L12" s="16">
        <v>12</v>
      </c>
      <c r="M12" s="16">
        <v>13</v>
      </c>
      <c r="N12" s="16">
        <v>14</v>
      </c>
      <c r="O12" s="16">
        <v>15</v>
      </c>
      <c r="P12" s="16">
        <v>16</v>
      </c>
      <c r="Q12" s="16">
        <v>17</v>
      </c>
      <c r="R12" s="16">
        <v>18</v>
      </c>
      <c r="S12" s="16">
        <v>19</v>
      </c>
      <c r="T12" s="16">
        <v>20</v>
      </c>
      <c r="U12" s="16">
        <v>21</v>
      </c>
      <c r="V12" s="16">
        <v>22</v>
      </c>
      <c r="W12" s="16">
        <v>23</v>
      </c>
      <c r="X12" s="16">
        <v>24</v>
      </c>
      <c r="Y12" s="16">
        <v>25</v>
      </c>
      <c r="Z12" s="16">
        <v>26</v>
      </c>
      <c r="AA12" s="16">
        <v>27</v>
      </c>
      <c r="AB12" s="16">
        <v>28</v>
      </c>
      <c r="AC12" s="16">
        <v>29</v>
      </c>
      <c r="AD12" s="16">
        <v>30</v>
      </c>
      <c r="AE12" s="16">
        <v>31</v>
      </c>
      <c r="AF12" s="16">
        <v>32</v>
      </c>
      <c r="AG12" s="16">
        <v>33</v>
      </c>
      <c r="AH12" s="16">
        <v>34</v>
      </c>
      <c r="AI12" s="16">
        <v>35</v>
      </c>
      <c r="AJ12" s="16">
        <v>36</v>
      </c>
      <c r="AK12" s="16">
        <v>37</v>
      </c>
      <c r="AL12" s="16">
        <v>38</v>
      </c>
      <c r="AM12" s="16">
        <v>39</v>
      </c>
      <c r="AN12" s="16">
        <v>40</v>
      </c>
      <c r="AO12" s="16">
        <v>41</v>
      </c>
      <c r="AP12" s="16">
        <v>42</v>
      </c>
      <c r="AQ12" s="16">
        <v>43</v>
      </c>
      <c r="AR12" s="16">
        <v>44</v>
      </c>
      <c r="AS12" s="16">
        <v>45</v>
      </c>
      <c r="AT12" s="16">
        <v>46</v>
      </c>
      <c r="AU12" s="16">
        <v>47</v>
      </c>
      <c r="AV12" s="16">
        <v>48</v>
      </c>
      <c r="AW12" s="16">
        <v>49</v>
      </c>
      <c r="AX12" s="16">
        <v>50</v>
      </c>
      <c r="AY12" s="16">
        <v>51</v>
      </c>
      <c r="AZ12" s="16">
        <v>52</v>
      </c>
      <c r="BA12" s="16">
        <v>53</v>
      </c>
      <c r="BB12" s="16">
        <v>54</v>
      </c>
      <c r="BC12" s="16">
        <v>55</v>
      </c>
      <c r="IE12" s="13"/>
      <c r="IF12" s="13"/>
      <c r="IG12" s="13"/>
      <c r="IH12" s="13"/>
      <c r="II12" s="13"/>
    </row>
    <row r="13" spans="1:243" s="25" customFormat="1" ht="62.25" customHeight="1">
      <c r="A13" s="17">
        <v>1</v>
      </c>
      <c r="B13" s="24" t="s">
        <v>154</v>
      </c>
      <c r="C13" s="18" t="s">
        <v>34</v>
      </c>
      <c r="D13" s="61">
        <v>12</v>
      </c>
      <c r="E13" s="20" t="s">
        <v>105</v>
      </c>
      <c r="F13" s="62">
        <v>0</v>
      </c>
      <c r="G13" s="27"/>
      <c r="H13" s="21"/>
      <c r="I13" s="19" t="s">
        <v>36</v>
      </c>
      <c r="J13" s="22">
        <f aca="true" t="shared" si="0" ref="J13:J23">IF(I13="Less(-)",-1,1)</f>
        <v>1</v>
      </c>
      <c r="K13" s="23" t="s">
        <v>60</v>
      </c>
      <c r="L13" s="23" t="s">
        <v>7</v>
      </c>
      <c r="M13" s="60"/>
      <c r="N13" s="28"/>
      <c r="O13" s="28">
        <f>ROUND(((M13*D13)*0.18),2)</f>
        <v>0</v>
      </c>
      <c r="P13" s="29"/>
      <c r="Q13" s="28"/>
      <c r="R13" s="28"/>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58">
        <f>total_amount_ba($B$2,$D$2,D13,F13,J13,K13,M13)</f>
        <v>0</v>
      </c>
      <c r="BB13" s="58">
        <f>BA13+SUM(N13:AZ13)</f>
        <v>0</v>
      </c>
      <c r="BC13" s="24" t="str">
        <f>SpellNumber(L13,BB13)</f>
        <v>INR Zero Only</v>
      </c>
      <c r="IE13" s="26">
        <v>1.01</v>
      </c>
      <c r="IF13" s="26" t="s">
        <v>37</v>
      </c>
      <c r="IG13" s="26" t="s">
        <v>33</v>
      </c>
      <c r="IH13" s="26">
        <v>123.223</v>
      </c>
      <c r="II13" s="26" t="s">
        <v>35</v>
      </c>
    </row>
    <row r="14" spans="1:243" s="25" customFormat="1" ht="45" customHeight="1">
      <c r="A14" s="17">
        <v>2</v>
      </c>
      <c r="B14" s="24" t="s">
        <v>81</v>
      </c>
      <c r="C14" s="18" t="s">
        <v>38</v>
      </c>
      <c r="D14" s="61">
        <v>2</v>
      </c>
      <c r="E14" s="20" t="s">
        <v>105</v>
      </c>
      <c r="F14" s="62">
        <v>0</v>
      </c>
      <c r="G14" s="27"/>
      <c r="H14" s="27"/>
      <c r="I14" s="19" t="s">
        <v>36</v>
      </c>
      <c r="J14" s="22">
        <f t="shared" si="0"/>
        <v>1</v>
      </c>
      <c r="K14" s="23" t="s">
        <v>60</v>
      </c>
      <c r="L14" s="23" t="s">
        <v>7</v>
      </c>
      <c r="M14" s="60"/>
      <c r="N14" s="28"/>
      <c r="O14" s="28">
        <f aca="true" t="shared" si="1" ref="O14:O39">ROUND(((M14*D14)*0.18),2)</f>
        <v>0</v>
      </c>
      <c r="P14" s="29"/>
      <c r="Q14" s="28"/>
      <c r="R14" s="28"/>
      <c r="S14" s="30"/>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58">
        <f aca="true" t="shared" si="2" ref="BA14:BA23">total_amount_ba($B$2,$D$2,D14,F14,J14,K14,M14)</f>
        <v>0</v>
      </c>
      <c r="BB14" s="58">
        <f aca="true" t="shared" si="3" ref="BB14:BB39">BA14+SUM(N14:AZ14)</f>
        <v>0</v>
      </c>
      <c r="BC14" s="24" t="str">
        <f aca="true" t="shared" si="4" ref="BC14:BC23">SpellNumber(L14,BB14)</f>
        <v>INR Zero Only</v>
      </c>
      <c r="IE14" s="26">
        <v>1.02</v>
      </c>
      <c r="IF14" s="26" t="s">
        <v>39</v>
      </c>
      <c r="IG14" s="26" t="s">
        <v>40</v>
      </c>
      <c r="IH14" s="26">
        <v>213</v>
      </c>
      <c r="II14" s="26" t="s">
        <v>35</v>
      </c>
    </row>
    <row r="15" spans="1:243" s="25" customFormat="1" ht="66" customHeight="1">
      <c r="A15" s="17">
        <v>3</v>
      </c>
      <c r="B15" s="24" t="s">
        <v>82</v>
      </c>
      <c r="C15" s="18" t="s">
        <v>41</v>
      </c>
      <c r="D15" s="61">
        <v>0.71</v>
      </c>
      <c r="E15" s="20" t="s">
        <v>106</v>
      </c>
      <c r="F15" s="62">
        <v>0</v>
      </c>
      <c r="G15" s="27"/>
      <c r="H15" s="27"/>
      <c r="I15" s="19" t="s">
        <v>36</v>
      </c>
      <c r="J15" s="22">
        <f t="shared" si="0"/>
        <v>1</v>
      </c>
      <c r="K15" s="23" t="s">
        <v>60</v>
      </c>
      <c r="L15" s="23" t="s">
        <v>7</v>
      </c>
      <c r="M15" s="60"/>
      <c r="N15" s="28"/>
      <c r="O15" s="28">
        <f t="shared" si="1"/>
        <v>0</v>
      </c>
      <c r="P15" s="29"/>
      <c r="Q15" s="28"/>
      <c r="R15" s="28"/>
      <c r="S15" s="30"/>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58">
        <f t="shared" si="2"/>
        <v>0</v>
      </c>
      <c r="BB15" s="58">
        <f t="shared" si="3"/>
        <v>0</v>
      </c>
      <c r="BC15" s="24" t="str">
        <f t="shared" si="4"/>
        <v>INR Zero Only</v>
      </c>
      <c r="IE15" s="26">
        <v>2</v>
      </c>
      <c r="IF15" s="26" t="s">
        <v>32</v>
      </c>
      <c r="IG15" s="26" t="s">
        <v>42</v>
      </c>
      <c r="IH15" s="26">
        <v>10</v>
      </c>
      <c r="II15" s="26" t="s">
        <v>35</v>
      </c>
    </row>
    <row r="16" spans="1:243" s="25" customFormat="1" ht="48.75" customHeight="1">
      <c r="A16" s="17">
        <v>4</v>
      </c>
      <c r="B16" s="24" t="s">
        <v>83</v>
      </c>
      <c r="C16" s="18" t="s">
        <v>43</v>
      </c>
      <c r="D16" s="61">
        <v>0.12</v>
      </c>
      <c r="E16" s="20" t="s">
        <v>107</v>
      </c>
      <c r="F16" s="62">
        <v>0</v>
      </c>
      <c r="G16" s="27"/>
      <c r="H16" s="27"/>
      <c r="I16" s="19" t="s">
        <v>36</v>
      </c>
      <c r="J16" s="22">
        <f t="shared" si="0"/>
        <v>1</v>
      </c>
      <c r="K16" s="23" t="s">
        <v>60</v>
      </c>
      <c r="L16" s="23" t="s">
        <v>7</v>
      </c>
      <c r="M16" s="60"/>
      <c r="N16" s="28"/>
      <c r="O16" s="28">
        <f t="shared" si="1"/>
        <v>0</v>
      </c>
      <c r="P16" s="29"/>
      <c r="Q16" s="28"/>
      <c r="R16" s="28"/>
      <c r="S16" s="30"/>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58">
        <f t="shared" si="2"/>
        <v>0</v>
      </c>
      <c r="BB16" s="58">
        <f t="shared" si="3"/>
        <v>0</v>
      </c>
      <c r="BC16" s="24" t="str">
        <f t="shared" si="4"/>
        <v>INR Zero Only</v>
      </c>
      <c r="IE16" s="26">
        <v>3</v>
      </c>
      <c r="IF16" s="26" t="s">
        <v>44</v>
      </c>
      <c r="IG16" s="26" t="s">
        <v>45</v>
      </c>
      <c r="IH16" s="26">
        <v>10</v>
      </c>
      <c r="II16" s="26" t="s">
        <v>35</v>
      </c>
    </row>
    <row r="17" spans="1:243" s="25" customFormat="1" ht="58.5" customHeight="1">
      <c r="A17" s="17">
        <v>5</v>
      </c>
      <c r="B17" s="24" t="s">
        <v>84</v>
      </c>
      <c r="C17" s="18" t="s">
        <v>46</v>
      </c>
      <c r="D17" s="61">
        <v>18.36</v>
      </c>
      <c r="E17" s="20" t="s">
        <v>107</v>
      </c>
      <c r="F17" s="62">
        <v>0</v>
      </c>
      <c r="G17" s="27"/>
      <c r="H17" s="27"/>
      <c r="I17" s="19" t="s">
        <v>36</v>
      </c>
      <c r="J17" s="22">
        <f t="shared" si="0"/>
        <v>1</v>
      </c>
      <c r="K17" s="23" t="s">
        <v>60</v>
      </c>
      <c r="L17" s="23" t="s">
        <v>7</v>
      </c>
      <c r="M17" s="60"/>
      <c r="N17" s="28"/>
      <c r="O17" s="28">
        <f t="shared" si="1"/>
        <v>0</v>
      </c>
      <c r="P17" s="29"/>
      <c r="Q17" s="28"/>
      <c r="R17" s="28"/>
      <c r="S17" s="30"/>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58">
        <f t="shared" si="2"/>
        <v>0</v>
      </c>
      <c r="BB17" s="58">
        <f t="shared" si="3"/>
        <v>0</v>
      </c>
      <c r="BC17" s="24" t="str">
        <f t="shared" si="4"/>
        <v>INR Zero Only</v>
      </c>
      <c r="IE17" s="26">
        <v>1.01</v>
      </c>
      <c r="IF17" s="26" t="s">
        <v>37</v>
      </c>
      <c r="IG17" s="26" t="s">
        <v>33</v>
      </c>
      <c r="IH17" s="26">
        <v>123.223</v>
      </c>
      <c r="II17" s="26" t="s">
        <v>35</v>
      </c>
    </row>
    <row r="18" spans="1:243" s="25" customFormat="1" ht="46.5" customHeight="1">
      <c r="A18" s="17">
        <v>6</v>
      </c>
      <c r="B18" s="24" t="s">
        <v>85</v>
      </c>
      <c r="C18" s="18" t="s">
        <v>47</v>
      </c>
      <c r="D18" s="61">
        <v>94.5</v>
      </c>
      <c r="E18" s="20" t="s">
        <v>106</v>
      </c>
      <c r="F18" s="62">
        <v>0</v>
      </c>
      <c r="G18" s="27"/>
      <c r="H18" s="27"/>
      <c r="I18" s="19" t="s">
        <v>36</v>
      </c>
      <c r="J18" s="22">
        <f t="shared" si="0"/>
        <v>1</v>
      </c>
      <c r="K18" s="23" t="s">
        <v>60</v>
      </c>
      <c r="L18" s="23" t="s">
        <v>7</v>
      </c>
      <c r="M18" s="60"/>
      <c r="N18" s="28"/>
      <c r="O18" s="28">
        <f t="shared" si="1"/>
        <v>0</v>
      </c>
      <c r="P18" s="29"/>
      <c r="Q18" s="28"/>
      <c r="R18" s="28"/>
      <c r="S18" s="30"/>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2"/>
      <c r="AV18" s="31"/>
      <c r="AW18" s="31"/>
      <c r="AX18" s="31"/>
      <c r="AY18" s="31"/>
      <c r="AZ18" s="31"/>
      <c r="BA18" s="58">
        <f t="shared" si="2"/>
        <v>0</v>
      </c>
      <c r="BB18" s="58">
        <f t="shared" si="3"/>
        <v>0</v>
      </c>
      <c r="BC18" s="24" t="str">
        <f t="shared" si="4"/>
        <v>INR Zero Only</v>
      </c>
      <c r="IE18" s="26">
        <v>1.02</v>
      </c>
      <c r="IF18" s="26" t="s">
        <v>39</v>
      </c>
      <c r="IG18" s="26" t="s">
        <v>40</v>
      </c>
      <c r="IH18" s="26">
        <v>213</v>
      </c>
      <c r="II18" s="26" t="s">
        <v>35</v>
      </c>
    </row>
    <row r="19" spans="1:243" s="25" customFormat="1" ht="61.5" customHeight="1">
      <c r="A19" s="17">
        <v>7</v>
      </c>
      <c r="B19" s="33" t="s">
        <v>86</v>
      </c>
      <c r="C19" s="18" t="s">
        <v>48</v>
      </c>
      <c r="D19" s="61">
        <v>0.54</v>
      </c>
      <c r="E19" s="20" t="s">
        <v>107</v>
      </c>
      <c r="F19" s="62">
        <v>0</v>
      </c>
      <c r="G19" s="27"/>
      <c r="H19" s="27"/>
      <c r="I19" s="19" t="s">
        <v>36</v>
      </c>
      <c r="J19" s="22">
        <f t="shared" si="0"/>
        <v>1</v>
      </c>
      <c r="K19" s="23" t="s">
        <v>60</v>
      </c>
      <c r="L19" s="23" t="s">
        <v>7</v>
      </c>
      <c r="M19" s="60"/>
      <c r="N19" s="28"/>
      <c r="O19" s="28">
        <f t="shared" si="1"/>
        <v>0</v>
      </c>
      <c r="P19" s="29"/>
      <c r="Q19" s="28"/>
      <c r="R19" s="28"/>
      <c r="S19" s="30"/>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58">
        <f t="shared" si="2"/>
        <v>0</v>
      </c>
      <c r="BB19" s="58">
        <f t="shared" si="3"/>
        <v>0</v>
      </c>
      <c r="BC19" s="24" t="str">
        <f t="shared" si="4"/>
        <v>INR Zero Only</v>
      </c>
      <c r="IE19" s="26">
        <v>2</v>
      </c>
      <c r="IF19" s="26" t="s">
        <v>32</v>
      </c>
      <c r="IG19" s="26" t="s">
        <v>42</v>
      </c>
      <c r="IH19" s="26">
        <v>10</v>
      </c>
      <c r="II19" s="26" t="s">
        <v>35</v>
      </c>
    </row>
    <row r="20" spans="1:243" s="25" customFormat="1" ht="119.25" customHeight="1">
      <c r="A20" s="17">
        <v>8</v>
      </c>
      <c r="B20" s="33" t="s">
        <v>87</v>
      </c>
      <c r="C20" s="18" t="s">
        <v>49</v>
      </c>
      <c r="D20" s="61">
        <v>4.95</v>
      </c>
      <c r="E20" s="20" t="s">
        <v>108</v>
      </c>
      <c r="F20" s="62">
        <v>0</v>
      </c>
      <c r="G20" s="27"/>
      <c r="H20" s="27"/>
      <c r="I20" s="19" t="s">
        <v>36</v>
      </c>
      <c r="J20" s="22">
        <f t="shared" si="0"/>
        <v>1</v>
      </c>
      <c r="K20" s="23" t="s">
        <v>60</v>
      </c>
      <c r="L20" s="23" t="s">
        <v>7</v>
      </c>
      <c r="M20" s="60"/>
      <c r="N20" s="28"/>
      <c r="O20" s="28">
        <f t="shared" si="1"/>
        <v>0</v>
      </c>
      <c r="P20" s="29"/>
      <c r="Q20" s="28"/>
      <c r="R20" s="28"/>
      <c r="S20" s="30"/>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58">
        <f t="shared" si="2"/>
        <v>0</v>
      </c>
      <c r="BB20" s="58">
        <f t="shared" si="3"/>
        <v>0</v>
      </c>
      <c r="BC20" s="24" t="str">
        <f t="shared" si="4"/>
        <v>INR Zero Only</v>
      </c>
      <c r="IE20" s="26">
        <v>3</v>
      </c>
      <c r="IF20" s="26" t="s">
        <v>44</v>
      </c>
      <c r="IG20" s="26" t="s">
        <v>45</v>
      </c>
      <c r="IH20" s="26">
        <v>10</v>
      </c>
      <c r="II20" s="26" t="s">
        <v>35</v>
      </c>
    </row>
    <row r="21" spans="1:243" s="25" customFormat="1" ht="266.25" customHeight="1">
      <c r="A21" s="17">
        <v>9</v>
      </c>
      <c r="B21" s="24" t="s">
        <v>88</v>
      </c>
      <c r="C21" s="18" t="s">
        <v>50</v>
      </c>
      <c r="D21" s="61">
        <v>1.58</v>
      </c>
      <c r="E21" s="20" t="s">
        <v>107</v>
      </c>
      <c r="F21" s="62">
        <v>0</v>
      </c>
      <c r="G21" s="27"/>
      <c r="H21" s="27"/>
      <c r="I21" s="19" t="s">
        <v>36</v>
      </c>
      <c r="J21" s="22">
        <f t="shared" si="0"/>
        <v>1</v>
      </c>
      <c r="K21" s="23" t="s">
        <v>60</v>
      </c>
      <c r="L21" s="23" t="s">
        <v>7</v>
      </c>
      <c r="M21" s="60"/>
      <c r="N21" s="28"/>
      <c r="O21" s="28">
        <f t="shared" si="1"/>
        <v>0</v>
      </c>
      <c r="P21" s="29"/>
      <c r="Q21" s="28"/>
      <c r="R21" s="28"/>
      <c r="S21" s="30"/>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58">
        <f t="shared" si="2"/>
        <v>0</v>
      </c>
      <c r="BB21" s="58">
        <f t="shared" si="3"/>
        <v>0</v>
      </c>
      <c r="BC21" s="24" t="str">
        <f t="shared" si="4"/>
        <v>INR Zero Only</v>
      </c>
      <c r="IE21" s="26">
        <v>1.01</v>
      </c>
      <c r="IF21" s="26" t="s">
        <v>37</v>
      </c>
      <c r="IG21" s="26" t="s">
        <v>33</v>
      </c>
      <c r="IH21" s="26">
        <v>123.223</v>
      </c>
      <c r="II21" s="26" t="s">
        <v>35</v>
      </c>
    </row>
    <row r="22" spans="1:243" s="25" customFormat="1" ht="91.5" customHeight="1">
      <c r="A22" s="17">
        <v>10</v>
      </c>
      <c r="B22" s="24" t="s">
        <v>89</v>
      </c>
      <c r="C22" s="18" t="s">
        <v>51</v>
      </c>
      <c r="D22" s="61">
        <v>13.13</v>
      </c>
      <c r="E22" s="20" t="s">
        <v>107</v>
      </c>
      <c r="F22" s="62">
        <v>0</v>
      </c>
      <c r="G22" s="27"/>
      <c r="H22" s="27"/>
      <c r="I22" s="19" t="s">
        <v>36</v>
      </c>
      <c r="J22" s="22">
        <f t="shared" si="0"/>
        <v>1</v>
      </c>
      <c r="K22" s="23" t="s">
        <v>60</v>
      </c>
      <c r="L22" s="23" t="s">
        <v>7</v>
      </c>
      <c r="M22" s="60"/>
      <c r="N22" s="28"/>
      <c r="O22" s="28">
        <f t="shared" si="1"/>
        <v>0</v>
      </c>
      <c r="P22" s="29"/>
      <c r="Q22" s="28"/>
      <c r="R22" s="28"/>
      <c r="S22" s="30"/>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58">
        <f t="shared" si="2"/>
        <v>0</v>
      </c>
      <c r="BB22" s="58">
        <f t="shared" si="3"/>
        <v>0</v>
      </c>
      <c r="BC22" s="24" t="str">
        <f t="shared" si="4"/>
        <v>INR Zero Only</v>
      </c>
      <c r="IE22" s="26">
        <v>1.02</v>
      </c>
      <c r="IF22" s="26" t="s">
        <v>39</v>
      </c>
      <c r="IG22" s="26" t="s">
        <v>40</v>
      </c>
      <c r="IH22" s="26">
        <v>213</v>
      </c>
      <c r="II22" s="26" t="s">
        <v>35</v>
      </c>
    </row>
    <row r="23" spans="1:243" s="25" customFormat="1" ht="110.25" customHeight="1">
      <c r="A23" s="17">
        <v>11</v>
      </c>
      <c r="B23" s="33" t="s">
        <v>92</v>
      </c>
      <c r="C23" s="18" t="s">
        <v>52</v>
      </c>
      <c r="D23" s="61">
        <v>3</v>
      </c>
      <c r="E23" s="20" t="s">
        <v>35</v>
      </c>
      <c r="F23" s="62">
        <v>0</v>
      </c>
      <c r="G23" s="27"/>
      <c r="H23" s="27"/>
      <c r="I23" s="19" t="s">
        <v>36</v>
      </c>
      <c r="J23" s="22">
        <f t="shared" si="0"/>
        <v>1</v>
      </c>
      <c r="K23" s="23" t="s">
        <v>60</v>
      </c>
      <c r="L23" s="23" t="s">
        <v>7</v>
      </c>
      <c r="M23" s="60"/>
      <c r="N23" s="28"/>
      <c r="O23" s="28">
        <f t="shared" si="1"/>
        <v>0</v>
      </c>
      <c r="P23" s="29"/>
      <c r="Q23" s="28"/>
      <c r="R23" s="28"/>
      <c r="S23" s="30"/>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58">
        <f t="shared" si="2"/>
        <v>0</v>
      </c>
      <c r="BB23" s="58">
        <f t="shared" si="3"/>
        <v>0</v>
      </c>
      <c r="BC23" s="24" t="str">
        <f t="shared" si="4"/>
        <v>INR Zero Only</v>
      </c>
      <c r="IE23" s="26">
        <v>2</v>
      </c>
      <c r="IF23" s="26" t="s">
        <v>32</v>
      </c>
      <c r="IG23" s="26" t="s">
        <v>42</v>
      </c>
      <c r="IH23" s="26">
        <v>10</v>
      </c>
      <c r="II23" s="26" t="s">
        <v>35</v>
      </c>
    </row>
    <row r="24" spans="1:243" s="25" customFormat="1" ht="63.75" customHeight="1">
      <c r="A24" s="17">
        <v>12</v>
      </c>
      <c r="B24" s="33" t="s">
        <v>93</v>
      </c>
      <c r="C24" s="18" t="s">
        <v>53</v>
      </c>
      <c r="D24" s="61">
        <v>14.58</v>
      </c>
      <c r="E24" s="20" t="s">
        <v>107</v>
      </c>
      <c r="F24" s="62">
        <v>0</v>
      </c>
      <c r="G24" s="27"/>
      <c r="H24" s="27"/>
      <c r="I24" s="19" t="s">
        <v>36</v>
      </c>
      <c r="J24" s="22">
        <f>IF(I24="Less(-)",-1,1)</f>
        <v>1</v>
      </c>
      <c r="K24" s="23" t="s">
        <v>60</v>
      </c>
      <c r="L24" s="23" t="s">
        <v>7</v>
      </c>
      <c r="M24" s="60"/>
      <c r="N24" s="28"/>
      <c r="O24" s="28">
        <f t="shared" si="1"/>
        <v>0</v>
      </c>
      <c r="P24" s="29"/>
      <c r="Q24" s="28"/>
      <c r="R24" s="28"/>
      <c r="S24" s="30"/>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58">
        <f>total_amount_ba($B$2,$D$2,D24,F24,J24,K24,M24)</f>
        <v>0</v>
      </c>
      <c r="BB24" s="58">
        <f t="shared" si="3"/>
        <v>0</v>
      </c>
      <c r="BC24" s="24" t="str">
        <f>SpellNumber(L24,BB24)</f>
        <v>INR Zero Only</v>
      </c>
      <c r="IE24" s="26">
        <v>1.01</v>
      </c>
      <c r="IF24" s="26" t="s">
        <v>37</v>
      </c>
      <c r="IG24" s="26" t="s">
        <v>33</v>
      </c>
      <c r="IH24" s="26">
        <v>123.223</v>
      </c>
      <c r="II24" s="26" t="s">
        <v>35</v>
      </c>
    </row>
    <row r="25" spans="1:243" s="25" customFormat="1" ht="62.25" customHeight="1">
      <c r="A25" s="17">
        <v>13</v>
      </c>
      <c r="B25" s="33" t="s">
        <v>94</v>
      </c>
      <c r="C25" s="18" t="s">
        <v>54</v>
      </c>
      <c r="D25" s="61">
        <v>14.04</v>
      </c>
      <c r="E25" s="20" t="s">
        <v>107</v>
      </c>
      <c r="F25" s="62">
        <v>0</v>
      </c>
      <c r="G25" s="27"/>
      <c r="H25" s="27"/>
      <c r="I25" s="19" t="s">
        <v>36</v>
      </c>
      <c r="J25" s="22">
        <f>IF(I25="Less(-)",-1,1)</f>
        <v>1</v>
      </c>
      <c r="K25" s="23" t="s">
        <v>60</v>
      </c>
      <c r="L25" s="23" t="s">
        <v>7</v>
      </c>
      <c r="M25" s="60"/>
      <c r="N25" s="28"/>
      <c r="O25" s="28">
        <f t="shared" si="1"/>
        <v>0</v>
      </c>
      <c r="P25" s="29"/>
      <c r="Q25" s="28"/>
      <c r="R25" s="28"/>
      <c r="S25" s="30"/>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58">
        <f>total_amount_ba($B$2,$D$2,D25,F25,J25,K25,M25)</f>
        <v>0</v>
      </c>
      <c r="BB25" s="58">
        <f t="shared" si="3"/>
        <v>0</v>
      </c>
      <c r="BC25" s="24" t="str">
        <f>SpellNumber(L25,BB25)</f>
        <v>INR Zero Only</v>
      </c>
      <c r="IE25" s="26">
        <v>1.02</v>
      </c>
      <c r="IF25" s="26" t="s">
        <v>39</v>
      </c>
      <c r="IG25" s="26" t="s">
        <v>40</v>
      </c>
      <c r="IH25" s="26">
        <v>213</v>
      </c>
      <c r="II25" s="26" t="s">
        <v>35</v>
      </c>
    </row>
    <row r="26" spans="1:243" s="25" customFormat="1" ht="74.25" customHeight="1">
      <c r="A26" s="17">
        <v>14</v>
      </c>
      <c r="B26" s="33" t="s">
        <v>90</v>
      </c>
      <c r="C26" s="18" t="s">
        <v>55</v>
      </c>
      <c r="D26" s="61">
        <v>26.26</v>
      </c>
      <c r="E26" s="20" t="s">
        <v>107</v>
      </c>
      <c r="F26" s="62">
        <v>0</v>
      </c>
      <c r="G26" s="27"/>
      <c r="H26" s="27"/>
      <c r="I26" s="19" t="s">
        <v>36</v>
      </c>
      <c r="J26" s="22">
        <f aca="true" t="shared" si="5" ref="J26:J39">IF(I26="Less(-)",-1,1)</f>
        <v>1</v>
      </c>
      <c r="K26" s="23" t="s">
        <v>60</v>
      </c>
      <c r="L26" s="23" t="s">
        <v>7</v>
      </c>
      <c r="M26" s="60"/>
      <c r="N26" s="28"/>
      <c r="O26" s="28">
        <f t="shared" si="1"/>
        <v>0</v>
      </c>
      <c r="P26" s="29"/>
      <c r="Q26" s="28"/>
      <c r="R26" s="28"/>
      <c r="S26" s="30"/>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58">
        <f aca="true" t="shared" si="6" ref="BA26:BA39">total_amount_ba($B$2,$D$2,D26,F26,J26,K26,M26)</f>
        <v>0</v>
      </c>
      <c r="BB26" s="58">
        <f t="shared" si="3"/>
        <v>0</v>
      </c>
      <c r="BC26" s="24" t="str">
        <f aca="true" t="shared" si="7" ref="BC26:BC39">SpellNumber(L26,BB26)</f>
        <v>INR Zero Only</v>
      </c>
      <c r="IE26" s="26"/>
      <c r="IF26" s="26"/>
      <c r="IG26" s="26"/>
      <c r="IH26" s="26"/>
      <c r="II26" s="26"/>
    </row>
    <row r="27" spans="1:243" s="25" customFormat="1" ht="66.75" customHeight="1">
      <c r="A27" s="17">
        <v>15</v>
      </c>
      <c r="B27" s="33" t="s">
        <v>95</v>
      </c>
      <c r="C27" s="18" t="s">
        <v>56</v>
      </c>
      <c r="D27" s="61">
        <v>95</v>
      </c>
      <c r="E27" s="20" t="s">
        <v>107</v>
      </c>
      <c r="F27" s="62">
        <v>0</v>
      </c>
      <c r="G27" s="27"/>
      <c r="H27" s="27"/>
      <c r="I27" s="19" t="s">
        <v>36</v>
      </c>
      <c r="J27" s="22">
        <f t="shared" si="5"/>
        <v>1</v>
      </c>
      <c r="K27" s="23" t="s">
        <v>60</v>
      </c>
      <c r="L27" s="23" t="s">
        <v>7</v>
      </c>
      <c r="M27" s="60"/>
      <c r="N27" s="28"/>
      <c r="O27" s="28">
        <f t="shared" si="1"/>
        <v>0</v>
      </c>
      <c r="P27" s="29"/>
      <c r="Q27" s="28"/>
      <c r="R27" s="28"/>
      <c r="S27" s="30"/>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58">
        <f t="shared" si="6"/>
        <v>0</v>
      </c>
      <c r="BB27" s="58">
        <f t="shared" si="3"/>
        <v>0</v>
      </c>
      <c r="BC27" s="24" t="str">
        <f t="shared" si="7"/>
        <v>INR Zero Only</v>
      </c>
      <c r="IE27" s="26"/>
      <c r="IF27" s="26"/>
      <c r="IG27" s="26"/>
      <c r="IH27" s="26"/>
      <c r="II27" s="26"/>
    </row>
    <row r="28" spans="1:243" s="25" customFormat="1" ht="105.75" customHeight="1">
      <c r="A28" s="17">
        <v>16</v>
      </c>
      <c r="B28" s="33" t="s">
        <v>96</v>
      </c>
      <c r="C28" s="18" t="s">
        <v>68</v>
      </c>
      <c r="D28" s="61">
        <v>5.04</v>
      </c>
      <c r="E28" s="20" t="s">
        <v>107</v>
      </c>
      <c r="F28" s="62">
        <v>0</v>
      </c>
      <c r="G28" s="27"/>
      <c r="H28" s="27"/>
      <c r="I28" s="19" t="s">
        <v>36</v>
      </c>
      <c r="J28" s="22">
        <f t="shared" si="5"/>
        <v>1</v>
      </c>
      <c r="K28" s="23" t="s">
        <v>60</v>
      </c>
      <c r="L28" s="23" t="s">
        <v>7</v>
      </c>
      <c r="M28" s="60"/>
      <c r="N28" s="28"/>
      <c r="O28" s="28">
        <f t="shared" si="1"/>
        <v>0</v>
      </c>
      <c r="P28" s="29"/>
      <c r="Q28" s="28"/>
      <c r="R28" s="28"/>
      <c r="S28" s="30"/>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58">
        <f t="shared" si="6"/>
        <v>0</v>
      </c>
      <c r="BB28" s="58">
        <f t="shared" si="3"/>
        <v>0</v>
      </c>
      <c r="BC28" s="24" t="str">
        <f t="shared" si="7"/>
        <v>INR Zero Only</v>
      </c>
      <c r="IE28" s="26"/>
      <c r="IF28" s="26"/>
      <c r="IG28" s="26"/>
      <c r="IH28" s="26"/>
      <c r="II28" s="26"/>
    </row>
    <row r="29" spans="1:243" s="25" customFormat="1" ht="102" customHeight="1">
      <c r="A29" s="17">
        <v>17</v>
      </c>
      <c r="B29" s="33" t="s">
        <v>97</v>
      </c>
      <c r="C29" s="18" t="s">
        <v>69</v>
      </c>
      <c r="D29" s="61">
        <v>14.04</v>
      </c>
      <c r="E29" s="20" t="s">
        <v>107</v>
      </c>
      <c r="F29" s="62">
        <v>0</v>
      </c>
      <c r="G29" s="27"/>
      <c r="H29" s="27"/>
      <c r="I29" s="19" t="s">
        <v>36</v>
      </c>
      <c r="J29" s="22">
        <f t="shared" si="5"/>
        <v>1</v>
      </c>
      <c r="K29" s="23" t="s">
        <v>60</v>
      </c>
      <c r="L29" s="23" t="s">
        <v>7</v>
      </c>
      <c r="M29" s="60"/>
      <c r="N29" s="28"/>
      <c r="O29" s="28">
        <f t="shared" si="1"/>
        <v>0</v>
      </c>
      <c r="P29" s="29"/>
      <c r="Q29" s="28"/>
      <c r="R29" s="28"/>
      <c r="S29" s="30"/>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58">
        <f t="shared" si="6"/>
        <v>0</v>
      </c>
      <c r="BB29" s="58">
        <f t="shared" si="3"/>
        <v>0</v>
      </c>
      <c r="BC29" s="24" t="str">
        <f t="shared" si="7"/>
        <v>INR Zero Only</v>
      </c>
      <c r="IE29" s="26"/>
      <c r="IF29" s="26"/>
      <c r="IG29" s="26"/>
      <c r="IH29" s="26"/>
      <c r="II29" s="26"/>
    </row>
    <row r="30" spans="1:243" s="25" customFormat="1" ht="90.75" customHeight="1">
      <c r="A30" s="17">
        <v>18</v>
      </c>
      <c r="B30" s="33" t="s">
        <v>98</v>
      </c>
      <c r="C30" s="18" t="s">
        <v>70</v>
      </c>
      <c r="D30" s="61">
        <v>1</v>
      </c>
      <c r="E30" s="20" t="s">
        <v>35</v>
      </c>
      <c r="F30" s="62">
        <v>0</v>
      </c>
      <c r="G30" s="27"/>
      <c r="H30" s="27"/>
      <c r="I30" s="19" t="s">
        <v>36</v>
      </c>
      <c r="J30" s="22">
        <f t="shared" si="5"/>
        <v>1</v>
      </c>
      <c r="K30" s="23" t="s">
        <v>60</v>
      </c>
      <c r="L30" s="23" t="s">
        <v>7</v>
      </c>
      <c r="M30" s="60"/>
      <c r="N30" s="28"/>
      <c r="O30" s="28">
        <f t="shared" si="1"/>
        <v>0</v>
      </c>
      <c r="P30" s="29"/>
      <c r="Q30" s="28"/>
      <c r="R30" s="28"/>
      <c r="S30" s="30"/>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58">
        <f t="shared" si="6"/>
        <v>0</v>
      </c>
      <c r="BB30" s="58">
        <f t="shared" si="3"/>
        <v>0</v>
      </c>
      <c r="BC30" s="24" t="str">
        <f t="shared" si="7"/>
        <v>INR Zero Only</v>
      </c>
      <c r="IE30" s="26"/>
      <c r="IF30" s="26"/>
      <c r="IG30" s="26"/>
      <c r="IH30" s="26"/>
      <c r="II30" s="26"/>
    </row>
    <row r="31" spans="1:243" s="25" customFormat="1" ht="47.25" customHeight="1">
      <c r="A31" s="17">
        <v>19</v>
      </c>
      <c r="B31" s="33" t="s">
        <v>99</v>
      </c>
      <c r="C31" s="18" t="s">
        <v>71</v>
      </c>
      <c r="D31" s="61">
        <v>2</v>
      </c>
      <c r="E31" s="20" t="s">
        <v>35</v>
      </c>
      <c r="F31" s="62">
        <v>0</v>
      </c>
      <c r="G31" s="27"/>
      <c r="H31" s="27"/>
      <c r="I31" s="19" t="s">
        <v>36</v>
      </c>
      <c r="J31" s="22">
        <f t="shared" si="5"/>
        <v>1</v>
      </c>
      <c r="K31" s="23" t="s">
        <v>60</v>
      </c>
      <c r="L31" s="23" t="s">
        <v>7</v>
      </c>
      <c r="M31" s="60"/>
      <c r="N31" s="28"/>
      <c r="O31" s="28">
        <f t="shared" si="1"/>
        <v>0</v>
      </c>
      <c r="P31" s="29"/>
      <c r="Q31" s="28"/>
      <c r="R31" s="28"/>
      <c r="S31" s="30"/>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58">
        <f t="shared" si="6"/>
        <v>0</v>
      </c>
      <c r="BB31" s="58">
        <f t="shared" si="3"/>
        <v>0</v>
      </c>
      <c r="BC31" s="24" t="str">
        <f t="shared" si="7"/>
        <v>INR Zero Only</v>
      </c>
      <c r="IE31" s="26"/>
      <c r="IF31" s="26"/>
      <c r="IG31" s="26"/>
      <c r="IH31" s="26"/>
      <c r="II31" s="26"/>
    </row>
    <row r="32" spans="1:243" s="25" customFormat="1" ht="108" customHeight="1">
      <c r="A32" s="17">
        <v>20</v>
      </c>
      <c r="B32" s="33" t="s">
        <v>100</v>
      </c>
      <c r="C32" s="18" t="s">
        <v>72</v>
      </c>
      <c r="D32" s="61">
        <v>10</v>
      </c>
      <c r="E32" s="20" t="s">
        <v>108</v>
      </c>
      <c r="F32" s="62">
        <v>0</v>
      </c>
      <c r="G32" s="27"/>
      <c r="H32" s="27"/>
      <c r="I32" s="19" t="s">
        <v>36</v>
      </c>
      <c r="J32" s="22">
        <f t="shared" si="5"/>
        <v>1</v>
      </c>
      <c r="K32" s="23" t="s">
        <v>60</v>
      </c>
      <c r="L32" s="23" t="s">
        <v>7</v>
      </c>
      <c r="M32" s="60"/>
      <c r="N32" s="28"/>
      <c r="O32" s="28">
        <f t="shared" si="1"/>
        <v>0</v>
      </c>
      <c r="P32" s="29"/>
      <c r="Q32" s="28"/>
      <c r="R32" s="28"/>
      <c r="S32" s="30"/>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58">
        <f t="shared" si="6"/>
        <v>0</v>
      </c>
      <c r="BB32" s="58">
        <f t="shared" si="3"/>
        <v>0</v>
      </c>
      <c r="BC32" s="24" t="str">
        <f t="shared" si="7"/>
        <v>INR Zero Only</v>
      </c>
      <c r="IE32" s="26"/>
      <c r="IF32" s="26"/>
      <c r="IG32" s="26"/>
      <c r="IH32" s="26"/>
      <c r="II32" s="26"/>
    </row>
    <row r="33" spans="1:243" s="25" customFormat="1" ht="123" customHeight="1">
      <c r="A33" s="17">
        <v>21</v>
      </c>
      <c r="B33" s="33" t="s">
        <v>101</v>
      </c>
      <c r="C33" s="18" t="s">
        <v>73</v>
      </c>
      <c r="D33" s="61">
        <v>1</v>
      </c>
      <c r="E33" s="20" t="s">
        <v>35</v>
      </c>
      <c r="F33" s="62">
        <v>0</v>
      </c>
      <c r="G33" s="27"/>
      <c r="H33" s="27"/>
      <c r="I33" s="19" t="s">
        <v>36</v>
      </c>
      <c r="J33" s="22">
        <f t="shared" si="5"/>
        <v>1</v>
      </c>
      <c r="K33" s="23" t="s">
        <v>60</v>
      </c>
      <c r="L33" s="23" t="s">
        <v>7</v>
      </c>
      <c r="M33" s="60"/>
      <c r="N33" s="28"/>
      <c r="O33" s="28">
        <f t="shared" si="1"/>
        <v>0</v>
      </c>
      <c r="P33" s="29"/>
      <c r="Q33" s="28"/>
      <c r="R33" s="28"/>
      <c r="S33" s="30"/>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58">
        <f t="shared" si="6"/>
        <v>0</v>
      </c>
      <c r="BB33" s="58">
        <f t="shared" si="3"/>
        <v>0</v>
      </c>
      <c r="BC33" s="24" t="str">
        <f t="shared" si="7"/>
        <v>INR Zero Only</v>
      </c>
      <c r="IE33" s="26"/>
      <c r="IF33" s="26"/>
      <c r="IG33" s="26"/>
      <c r="IH33" s="26"/>
      <c r="II33" s="26"/>
    </row>
    <row r="34" spans="1:243" s="25" customFormat="1" ht="49.5" customHeight="1">
      <c r="A34" s="17">
        <v>22</v>
      </c>
      <c r="B34" s="33" t="s">
        <v>102</v>
      </c>
      <c r="C34" s="18" t="s">
        <v>74</v>
      </c>
      <c r="D34" s="61">
        <v>2</v>
      </c>
      <c r="E34" s="20" t="s">
        <v>35</v>
      </c>
      <c r="F34" s="62">
        <v>0</v>
      </c>
      <c r="G34" s="27"/>
      <c r="H34" s="27"/>
      <c r="I34" s="19" t="s">
        <v>36</v>
      </c>
      <c r="J34" s="22">
        <f t="shared" si="5"/>
        <v>1</v>
      </c>
      <c r="K34" s="23" t="s">
        <v>60</v>
      </c>
      <c r="L34" s="23" t="s">
        <v>7</v>
      </c>
      <c r="M34" s="60"/>
      <c r="N34" s="28"/>
      <c r="O34" s="28">
        <f t="shared" si="1"/>
        <v>0</v>
      </c>
      <c r="P34" s="29"/>
      <c r="Q34" s="28"/>
      <c r="R34" s="28"/>
      <c r="S34" s="30"/>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58">
        <f t="shared" si="6"/>
        <v>0</v>
      </c>
      <c r="BB34" s="58">
        <f t="shared" si="3"/>
        <v>0</v>
      </c>
      <c r="BC34" s="24" t="str">
        <f t="shared" si="7"/>
        <v>INR Zero Only</v>
      </c>
      <c r="IE34" s="26"/>
      <c r="IF34" s="26"/>
      <c r="IG34" s="26"/>
      <c r="IH34" s="26"/>
      <c r="II34" s="26"/>
    </row>
    <row r="35" spans="1:243" s="25" customFormat="1" ht="50.25" customHeight="1">
      <c r="A35" s="17">
        <v>23</v>
      </c>
      <c r="B35" s="33" t="s">
        <v>103</v>
      </c>
      <c r="C35" s="18" t="s">
        <v>75</v>
      </c>
      <c r="D35" s="61">
        <v>2.93</v>
      </c>
      <c r="E35" s="20" t="s">
        <v>107</v>
      </c>
      <c r="F35" s="62">
        <v>0</v>
      </c>
      <c r="G35" s="27"/>
      <c r="H35" s="27"/>
      <c r="I35" s="19" t="s">
        <v>36</v>
      </c>
      <c r="J35" s="22">
        <f t="shared" si="5"/>
        <v>1</v>
      </c>
      <c r="K35" s="23" t="s">
        <v>60</v>
      </c>
      <c r="L35" s="23" t="s">
        <v>7</v>
      </c>
      <c r="M35" s="60"/>
      <c r="N35" s="28"/>
      <c r="O35" s="28">
        <f t="shared" si="1"/>
        <v>0</v>
      </c>
      <c r="P35" s="29"/>
      <c r="Q35" s="28"/>
      <c r="R35" s="28"/>
      <c r="S35" s="30"/>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58">
        <f t="shared" si="6"/>
        <v>0</v>
      </c>
      <c r="BB35" s="58">
        <f t="shared" si="3"/>
        <v>0</v>
      </c>
      <c r="BC35" s="24" t="str">
        <f t="shared" si="7"/>
        <v>INR Zero Only</v>
      </c>
      <c r="IE35" s="26"/>
      <c r="IF35" s="26"/>
      <c r="IG35" s="26"/>
      <c r="IH35" s="26"/>
      <c r="II35" s="26"/>
    </row>
    <row r="36" spans="1:243" s="25" customFormat="1" ht="24.75" customHeight="1">
      <c r="A36" s="17">
        <v>24</v>
      </c>
      <c r="B36" s="33" t="s">
        <v>104</v>
      </c>
      <c r="C36" s="18" t="s">
        <v>76</v>
      </c>
      <c r="D36" s="61">
        <v>4.42</v>
      </c>
      <c r="E36" s="20" t="s">
        <v>107</v>
      </c>
      <c r="F36" s="62">
        <v>0</v>
      </c>
      <c r="G36" s="27"/>
      <c r="H36" s="27"/>
      <c r="I36" s="19" t="s">
        <v>36</v>
      </c>
      <c r="J36" s="22">
        <f t="shared" si="5"/>
        <v>1</v>
      </c>
      <c r="K36" s="23" t="s">
        <v>60</v>
      </c>
      <c r="L36" s="23" t="s">
        <v>7</v>
      </c>
      <c r="M36" s="60"/>
      <c r="N36" s="28"/>
      <c r="O36" s="28">
        <f t="shared" si="1"/>
        <v>0</v>
      </c>
      <c r="P36" s="29"/>
      <c r="Q36" s="28"/>
      <c r="R36" s="28"/>
      <c r="S36" s="30"/>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58">
        <f t="shared" si="6"/>
        <v>0</v>
      </c>
      <c r="BB36" s="58">
        <f t="shared" si="3"/>
        <v>0</v>
      </c>
      <c r="BC36" s="24" t="str">
        <f t="shared" si="7"/>
        <v>INR Zero Only</v>
      </c>
      <c r="IE36" s="26"/>
      <c r="IF36" s="26"/>
      <c r="IG36" s="26"/>
      <c r="IH36" s="26"/>
      <c r="II36" s="26"/>
    </row>
    <row r="37" spans="1:243" s="25" customFormat="1" ht="79.5" customHeight="1">
      <c r="A37" s="17">
        <v>25</v>
      </c>
      <c r="B37" s="33" t="s">
        <v>91</v>
      </c>
      <c r="C37" s="18" t="s">
        <v>77</v>
      </c>
      <c r="D37" s="61">
        <v>1</v>
      </c>
      <c r="E37" s="20" t="s">
        <v>35</v>
      </c>
      <c r="F37" s="62">
        <v>0</v>
      </c>
      <c r="G37" s="27"/>
      <c r="H37" s="27"/>
      <c r="I37" s="19" t="s">
        <v>36</v>
      </c>
      <c r="J37" s="22">
        <f t="shared" si="5"/>
        <v>1</v>
      </c>
      <c r="K37" s="23" t="s">
        <v>60</v>
      </c>
      <c r="L37" s="23" t="s">
        <v>7</v>
      </c>
      <c r="M37" s="60"/>
      <c r="N37" s="28"/>
      <c r="O37" s="28">
        <f t="shared" si="1"/>
        <v>0</v>
      </c>
      <c r="P37" s="29"/>
      <c r="Q37" s="28"/>
      <c r="R37" s="28"/>
      <c r="S37" s="30"/>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58">
        <f t="shared" si="6"/>
        <v>0</v>
      </c>
      <c r="BB37" s="58">
        <f t="shared" si="3"/>
        <v>0</v>
      </c>
      <c r="BC37" s="24" t="str">
        <f t="shared" si="7"/>
        <v>INR Zero Only</v>
      </c>
      <c r="IE37" s="26"/>
      <c r="IF37" s="26"/>
      <c r="IG37" s="26"/>
      <c r="IH37" s="26"/>
      <c r="II37" s="26"/>
    </row>
    <row r="38" spans="1:243" s="25" customFormat="1" ht="91.5" customHeight="1">
      <c r="A38" s="17">
        <v>26.01</v>
      </c>
      <c r="B38" s="33" t="s">
        <v>136</v>
      </c>
      <c r="C38" s="18" t="s">
        <v>78</v>
      </c>
      <c r="D38" s="61">
        <v>6</v>
      </c>
      <c r="E38" s="20" t="s">
        <v>108</v>
      </c>
      <c r="F38" s="62">
        <v>0</v>
      </c>
      <c r="G38" s="27"/>
      <c r="H38" s="27"/>
      <c r="I38" s="19" t="s">
        <v>36</v>
      </c>
      <c r="J38" s="22">
        <f t="shared" si="5"/>
        <v>1</v>
      </c>
      <c r="K38" s="23" t="s">
        <v>60</v>
      </c>
      <c r="L38" s="23" t="s">
        <v>7</v>
      </c>
      <c r="M38" s="60"/>
      <c r="N38" s="28"/>
      <c r="O38" s="28">
        <f t="shared" si="1"/>
        <v>0</v>
      </c>
      <c r="P38" s="29"/>
      <c r="Q38" s="28"/>
      <c r="R38" s="28"/>
      <c r="S38" s="30"/>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58">
        <f t="shared" si="6"/>
        <v>0</v>
      </c>
      <c r="BB38" s="58">
        <f t="shared" si="3"/>
        <v>0</v>
      </c>
      <c r="BC38" s="24" t="str">
        <f t="shared" si="7"/>
        <v>INR Zero Only</v>
      </c>
      <c r="IE38" s="26"/>
      <c r="IF38" s="26"/>
      <c r="IG38" s="26"/>
      <c r="IH38" s="26"/>
      <c r="II38" s="26"/>
    </row>
    <row r="39" spans="1:243" s="25" customFormat="1" ht="35.25" customHeight="1">
      <c r="A39" s="17">
        <v>26.02</v>
      </c>
      <c r="B39" s="33" t="s">
        <v>137</v>
      </c>
      <c r="C39" s="18" t="s">
        <v>79</v>
      </c>
      <c r="D39" s="61">
        <v>3</v>
      </c>
      <c r="E39" s="20" t="s">
        <v>108</v>
      </c>
      <c r="F39" s="62">
        <v>0</v>
      </c>
      <c r="G39" s="27"/>
      <c r="H39" s="27"/>
      <c r="I39" s="19" t="s">
        <v>36</v>
      </c>
      <c r="J39" s="22">
        <f t="shared" si="5"/>
        <v>1</v>
      </c>
      <c r="K39" s="23" t="s">
        <v>60</v>
      </c>
      <c r="L39" s="23" t="s">
        <v>7</v>
      </c>
      <c r="M39" s="60"/>
      <c r="N39" s="28"/>
      <c r="O39" s="28">
        <f t="shared" si="1"/>
        <v>0</v>
      </c>
      <c r="P39" s="29"/>
      <c r="Q39" s="28"/>
      <c r="R39" s="28"/>
      <c r="S39" s="30"/>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58">
        <f t="shared" si="6"/>
        <v>0</v>
      </c>
      <c r="BB39" s="58">
        <f t="shared" si="3"/>
        <v>0</v>
      </c>
      <c r="BC39" s="24" t="str">
        <f t="shared" si="7"/>
        <v>INR Zero Only</v>
      </c>
      <c r="IE39" s="26">
        <v>4</v>
      </c>
      <c r="IF39" s="26" t="s">
        <v>39</v>
      </c>
      <c r="IG39" s="26" t="s">
        <v>57</v>
      </c>
      <c r="IH39" s="26">
        <v>10</v>
      </c>
      <c r="II39" s="26" t="s">
        <v>35</v>
      </c>
    </row>
    <row r="40" spans="1:243" s="49" customFormat="1" ht="39" customHeight="1">
      <c r="A40" s="34" t="s">
        <v>58</v>
      </c>
      <c r="B40" s="35"/>
      <c r="C40" s="18" t="s">
        <v>80</v>
      </c>
      <c r="D40" s="36"/>
      <c r="E40" s="36"/>
      <c r="F40" s="36"/>
      <c r="G40" s="36"/>
      <c r="H40" s="37"/>
      <c r="I40" s="37"/>
      <c r="J40" s="37"/>
      <c r="K40" s="37"/>
      <c r="L40" s="38"/>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59">
        <f>SUM(BA13:BA39)</f>
        <v>0</v>
      </c>
      <c r="BB40" s="59">
        <f>SUM(BB13:BB39)</f>
        <v>0</v>
      </c>
      <c r="BC40" s="24" t="str">
        <f>SpellNumber($E$2,BB40)</f>
        <v>INR Zero Only</v>
      </c>
      <c r="IE40" s="50"/>
      <c r="IF40" s="50"/>
      <c r="IG40" s="50"/>
      <c r="IH40" s="50"/>
      <c r="II40" s="50"/>
    </row>
    <row r="41" spans="1:243" s="49" customFormat="1" ht="33.75" customHeight="1" hidden="1">
      <c r="A41" s="35" t="s">
        <v>63</v>
      </c>
      <c r="B41" s="40"/>
      <c r="C41" s="41"/>
      <c r="D41" s="42"/>
      <c r="E41" s="43" t="s">
        <v>59</v>
      </c>
      <c r="F41" s="56"/>
      <c r="G41" s="44"/>
      <c r="H41" s="45"/>
      <c r="I41" s="45"/>
      <c r="J41" s="45"/>
      <c r="K41" s="46"/>
      <c r="L41" s="47"/>
      <c r="M41" s="48"/>
      <c r="O41" s="25"/>
      <c r="P41" s="25"/>
      <c r="Q41" s="25"/>
      <c r="R41" s="25"/>
      <c r="S41" s="25"/>
      <c r="BA41" s="54">
        <f>IF(ISBLANK(F41),0,IF(E41="Excess (+)",ROUND(BA40+(BA40*F41),2),IF(E41="Less (-)",ROUND(BA40+(BA40*F41*(-1)),2),0)))</f>
        <v>0</v>
      </c>
      <c r="BB41" s="55">
        <f>ROUND(BA41,0)</f>
        <v>0</v>
      </c>
      <c r="BC41" s="24" t="str">
        <f>SpellNumber(L41,BB41)</f>
        <v> Zero Only</v>
      </c>
      <c r="IE41" s="50"/>
      <c r="IF41" s="50"/>
      <c r="IG41" s="50"/>
      <c r="IH41" s="50"/>
      <c r="II41" s="50"/>
    </row>
    <row r="42" spans="1:243" s="12" customFormat="1" ht="18">
      <c r="A42" s="34" t="s">
        <v>62</v>
      </c>
      <c r="B42" s="34"/>
      <c r="C42" s="69" t="str">
        <f>SpellNumber($E$2,BB40)</f>
        <v>INR Zero Only</v>
      </c>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1"/>
      <c r="IE42" s="13"/>
      <c r="IF42" s="13"/>
      <c r="IG42" s="13"/>
      <c r="IH42" s="13"/>
      <c r="II42" s="13"/>
    </row>
    <row r="43" spans="1:54" ht="15">
      <c r="A43" s="12"/>
      <c r="B43" s="12"/>
      <c r="N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B43" s="12"/>
    </row>
  </sheetData>
  <sheetProtection password="CA9C" sheet="1" selectLockedCells="1"/>
  <mergeCells count="8">
    <mergeCell ref="A9:BC9"/>
    <mergeCell ref="C42:BC42"/>
    <mergeCell ref="A1:L1"/>
    <mergeCell ref="A4:BC4"/>
    <mergeCell ref="A5:BC5"/>
    <mergeCell ref="A6:BC6"/>
    <mergeCell ref="A7:BC7"/>
    <mergeCell ref="B8:BC8"/>
  </mergeCells>
  <dataValidations count="22">
    <dataValidation type="decimal" allowBlank="1" showInputMessage="1" showErrorMessage="1" promptTitle="Quantity" prompt="Please enter the Quantity for this item. " errorTitle="Invalid Entry" error="Only Numeric Values are allowed. " sqref="D13:D39 F13:F39">
      <formula1>0</formula1>
      <formula2>999999999999999</formula2>
    </dataValidation>
    <dataValidation allowBlank="1" showInputMessage="1" showErrorMessage="1" promptTitle="Units" prompt="Please enter Units in text" sqref="E13:E39"/>
    <dataValidation type="decimal" allowBlank="1" showInputMessage="1" showErrorMessage="1" promptTitle="Rate Entry" prompt="Please enter the Inspection Charges in Rupees for this item. " errorTitle="Invaid Entry" error="Only Numeric Values are allowed. " sqref="Q13:Q3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9">
      <formula1>0</formula1>
      <formula2>999999999999999</formula2>
    </dataValidation>
    <dataValidation allowBlank="1" showInputMessage="1" showErrorMessage="1" promptTitle="Itemcode/Make" prompt="Please enter text" sqref="C13:C40"/>
    <dataValidation type="decimal" allowBlank="1" showInputMessage="1" showErrorMessage="1" errorTitle="Invalid Entry" error="Only Numeric Values are allowed. " sqref="A13:A39">
      <formula1>0</formula1>
      <formula2>999999999999999</formula2>
    </dataValidation>
    <dataValidation type="list" showInputMessage="1" showErrorMessage="1" sqref="I13:I39">
      <formula1>"Excess(+), Less(-)"</formula1>
    </dataValidation>
    <dataValidation allowBlank="1" showInputMessage="1" showErrorMessage="1" promptTitle="Addition / Deduction" prompt="Please Choose the correct One" sqref="J13:J39"/>
    <dataValidation type="list" allowBlank="1" showInputMessage="1" showErrorMessage="1" sqref="K13:K39">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39">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3:M39">
      <formula1>0</formula1>
      <formula2>999999999999999</formula2>
    </dataValidation>
    <dataValidation allowBlank="1" showInputMessage="1" showErrorMessage="1" promptTitle="Item Description" prompt="Please enter Item Description in text" sqref="B18:B39"/>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L21 L22 L23 L24 L25 L26 L27 L28 L29 L30 L31 L32 L33 L34 L35 L36 L37 L38 L13 L14 L15 L16 L17 L18 L19 L20 L39">
      <formula1>"INR"</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1">
      <formula1>IF(E41&lt;&gt;"Select",0,-1)</formula1>
      <formula2>IF(E41&lt;&gt;"Select",99.99,-1)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1">
      <formula1>0</formula1>
      <formula2>IF(E41&lt;&gt;"Select",99.9,0)</formula2>
    </dataValidation>
    <dataValidation type="list" showInputMessage="1" showErrorMessage="1" promptTitle="Less or Excess" prompt="Please select either LESS  ( - )  or  EXCESS  ( + )" errorTitle="Please enter valid values only" error="Please select either LESS ( - ) or  EXCESS  ( + )" sqref="E41">
      <formula1>IF(ISBLANK(F41),$A$3:$C$3,$B$3:$C$3)</formula1>
    </dataValidation>
    <dataValidation type="list" showInputMessage="1" showErrorMessage="1" promptTitle="Option C1 or D1" prompt="Please select the Option C1 or Option D1" errorTitle="Please enter valid values only" error="Please select the Option C1 or Option D1" sqref="D41">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1">
      <formula1>0</formula1>
      <formula2>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14">
    <tabColor theme="4" tint="-0.4999699890613556"/>
  </sheetPr>
  <dimension ref="A1:II41"/>
  <sheetViews>
    <sheetView showGridLines="0" zoomScale="73" zoomScaleNormal="73" zoomScalePageLayoutView="0" workbookViewId="0" topLeftCell="A1">
      <selection activeCell="B8" sqref="B8:BC8"/>
    </sheetView>
  </sheetViews>
  <sheetFormatPr defaultColWidth="9.140625" defaultRowHeight="15"/>
  <cols>
    <col min="1" max="1" width="15.421875" style="51" customWidth="1"/>
    <col min="2" max="2" width="79.421875" style="51" customWidth="1"/>
    <col min="3" max="3" width="16.00390625" style="51" hidden="1" customWidth="1"/>
    <col min="4" max="4" width="14.57421875" style="51" customWidth="1"/>
    <col min="5" max="5" width="11.28125" style="51" customWidth="1"/>
    <col min="6" max="6" width="14.421875" style="51" hidden="1" customWidth="1"/>
    <col min="7" max="7" width="14.140625" style="51" hidden="1" customWidth="1"/>
    <col min="8" max="9" width="12.140625" style="51" hidden="1" customWidth="1"/>
    <col min="10" max="10" width="9.00390625" style="51" hidden="1" customWidth="1"/>
    <col min="11" max="11" width="19.57421875" style="51" hidden="1" customWidth="1"/>
    <col min="12" max="12" width="14.28125" style="51" hidden="1" customWidth="1"/>
    <col min="13" max="13" width="19.00390625" style="51" customWidth="1"/>
    <col min="14" max="14" width="15.28125" style="52" hidden="1" customWidth="1"/>
    <col min="15" max="15" width="14.28125" style="51" hidden="1" customWidth="1"/>
    <col min="16" max="16" width="17.28125" style="51" hidden="1" customWidth="1"/>
    <col min="17" max="17" width="18.421875" style="51" hidden="1" customWidth="1"/>
    <col min="18" max="18" width="17.421875" style="51" hidden="1" customWidth="1"/>
    <col min="19" max="19" width="14.7109375" style="51" hidden="1" customWidth="1"/>
    <col min="20" max="20" width="14.8515625" style="51" hidden="1" customWidth="1"/>
    <col min="21" max="21" width="16.421875" style="51" hidden="1" customWidth="1"/>
    <col min="22" max="22" width="13.00390625" style="51" hidden="1" customWidth="1"/>
    <col min="23" max="51" width="9.140625" style="51" hidden="1" customWidth="1"/>
    <col min="52" max="52" width="10.28125" style="51" hidden="1" customWidth="1"/>
    <col min="53" max="53" width="24.57421875" style="51" customWidth="1"/>
    <col min="54" max="54" width="18.8515625" style="51" hidden="1" customWidth="1"/>
    <col min="55" max="55" width="45.57421875" style="51" customWidth="1"/>
    <col min="56" max="238" width="9.140625" style="51" customWidth="1"/>
    <col min="239" max="243" width="9.140625" style="53" customWidth="1"/>
    <col min="244" max="16384" width="9.140625" style="51" customWidth="1"/>
  </cols>
  <sheetData>
    <row r="1" spans="1:243" s="1" customFormat="1" ht="25.5" customHeight="1">
      <c r="A1" s="72" t="str">
        <f>B2&amp;" BoQ"</f>
        <v>Item Rate BoQ</v>
      </c>
      <c r="B1" s="72"/>
      <c r="C1" s="72"/>
      <c r="D1" s="72"/>
      <c r="E1" s="72"/>
      <c r="F1" s="72"/>
      <c r="G1" s="72"/>
      <c r="H1" s="72"/>
      <c r="I1" s="72"/>
      <c r="J1" s="72"/>
      <c r="K1" s="72"/>
      <c r="L1" s="72"/>
      <c r="O1" s="2"/>
      <c r="P1" s="2"/>
      <c r="Q1" s="3"/>
      <c r="IE1" s="3"/>
      <c r="IF1" s="3"/>
      <c r="IG1" s="3"/>
      <c r="IH1" s="3"/>
      <c r="II1" s="3"/>
    </row>
    <row r="2" spans="1:17" s="1" customFormat="1" ht="25.5" customHeight="1" hidden="1">
      <c r="A2" s="4" t="s">
        <v>3</v>
      </c>
      <c r="B2" s="4" t="s">
        <v>4</v>
      </c>
      <c r="C2" s="57" t="s">
        <v>5</v>
      </c>
      <c r="D2" s="5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3" t="s">
        <v>110</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7"/>
      <c r="IF4" s="7"/>
      <c r="IG4" s="7"/>
      <c r="IH4" s="7"/>
      <c r="II4" s="7"/>
    </row>
    <row r="5" spans="1:243" s="6" customFormat="1" ht="30.75" customHeight="1">
      <c r="A5" s="73" t="s">
        <v>153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7"/>
      <c r="IF5" s="7"/>
      <c r="IG5" s="7"/>
      <c r="IH5" s="7"/>
      <c r="II5" s="7"/>
    </row>
    <row r="6" spans="1:243" s="6" customFormat="1" ht="30.75" customHeight="1">
      <c r="A6" s="73" t="s">
        <v>61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7"/>
      <c r="IF6" s="7"/>
      <c r="IG6" s="7"/>
      <c r="IH6" s="7"/>
      <c r="II6" s="7"/>
    </row>
    <row r="7" spans="1:243" s="6" customFormat="1" ht="29.25" customHeight="1" hidden="1">
      <c r="A7" s="74" t="s">
        <v>10</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7"/>
      <c r="IF7" s="7"/>
      <c r="IG7" s="7"/>
      <c r="IH7" s="7"/>
      <c r="II7" s="7"/>
    </row>
    <row r="8" spans="1:243" s="64" customFormat="1" ht="61.5" customHeight="1">
      <c r="A8" s="8" t="s">
        <v>64</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7"/>
      <c r="IE8" s="65"/>
      <c r="IF8" s="65"/>
      <c r="IG8" s="65"/>
      <c r="IH8" s="65"/>
      <c r="II8" s="65"/>
    </row>
    <row r="9" spans="1:243" s="9" customFormat="1" ht="61.5" customHeight="1">
      <c r="A9" s="66" t="s">
        <v>195</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66</v>
      </c>
      <c r="G11" s="11"/>
      <c r="H11" s="11"/>
      <c r="I11" s="11" t="s">
        <v>20</v>
      </c>
      <c r="J11" s="11" t="s">
        <v>21</v>
      </c>
      <c r="K11" s="11" t="s">
        <v>22</v>
      </c>
      <c r="L11" s="11" t="s">
        <v>23</v>
      </c>
      <c r="M11" s="14" t="s">
        <v>65</v>
      </c>
      <c r="N11" s="11" t="s">
        <v>24</v>
      </c>
      <c r="O11" s="11" t="s">
        <v>109</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3" t="s">
        <v>67</v>
      </c>
      <c r="BB11" s="15" t="s">
        <v>30</v>
      </c>
      <c r="BC11" s="15" t="s">
        <v>31</v>
      </c>
      <c r="IE11" s="13"/>
      <c r="IF11" s="13"/>
      <c r="IG11" s="13"/>
      <c r="IH11" s="13"/>
      <c r="II11" s="13"/>
    </row>
    <row r="12" spans="1:243" s="12" customFormat="1" ht="15">
      <c r="A12" s="16">
        <v>1</v>
      </c>
      <c r="B12" s="16">
        <v>2</v>
      </c>
      <c r="C12" s="16">
        <v>3</v>
      </c>
      <c r="D12" s="16">
        <v>4</v>
      </c>
      <c r="E12" s="16">
        <v>5</v>
      </c>
      <c r="F12" s="16">
        <v>6</v>
      </c>
      <c r="G12" s="16">
        <v>7</v>
      </c>
      <c r="H12" s="16">
        <v>8</v>
      </c>
      <c r="I12" s="16">
        <v>9</v>
      </c>
      <c r="J12" s="16">
        <v>10</v>
      </c>
      <c r="K12" s="16">
        <v>11</v>
      </c>
      <c r="L12" s="16">
        <v>12</v>
      </c>
      <c r="M12" s="16">
        <v>13</v>
      </c>
      <c r="N12" s="16">
        <v>14</v>
      </c>
      <c r="O12" s="16">
        <v>15</v>
      </c>
      <c r="P12" s="16">
        <v>16</v>
      </c>
      <c r="Q12" s="16">
        <v>17</v>
      </c>
      <c r="R12" s="16">
        <v>18</v>
      </c>
      <c r="S12" s="16">
        <v>19</v>
      </c>
      <c r="T12" s="16">
        <v>20</v>
      </c>
      <c r="U12" s="16">
        <v>21</v>
      </c>
      <c r="V12" s="16">
        <v>22</v>
      </c>
      <c r="W12" s="16">
        <v>23</v>
      </c>
      <c r="X12" s="16">
        <v>24</v>
      </c>
      <c r="Y12" s="16">
        <v>25</v>
      </c>
      <c r="Z12" s="16">
        <v>26</v>
      </c>
      <c r="AA12" s="16">
        <v>27</v>
      </c>
      <c r="AB12" s="16">
        <v>28</v>
      </c>
      <c r="AC12" s="16">
        <v>29</v>
      </c>
      <c r="AD12" s="16">
        <v>30</v>
      </c>
      <c r="AE12" s="16">
        <v>31</v>
      </c>
      <c r="AF12" s="16">
        <v>32</v>
      </c>
      <c r="AG12" s="16">
        <v>33</v>
      </c>
      <c r="AH12" s="16">
        <v>34</v>
      </c>
      <c r="AI12" s="16">
        <v>35</v>
      </c>
      <c r="AJ12" s="16">
        <v>36</v>
      </c>
      <c r="AK12" s="16">
        <v>37</v>
      </c>
      <c r="AL12" s="16">
        <v>38</v>
      </c>
      <c r="AM12" s="16">
        <v>39</v>
      </c>
      <c r="AN12" s="16">
        <v>40</v>
      </c>
      <c r="AO12" s="16">
        <v>41</v>
      </c>
      <c r="AP12" s="16">
        <v>42</v>
      </c>
      <c r="AQ12" s="16">
        <v>43</v>
      </c>
      <c r="AR12" s="16">
        <v>44</v>
      </c>
      <c r="AS12" s="16">
        <v>45</v>
      </c>
      <c r="AT12" s="16">
        <v>46</v>
      </c>
      <c r="AU12" s="16">
        <v>47</v>
      </c>
      <c r="AV12" s="16">
        <v>48</v>
      </c>
      <c r="AW12" s="16">
        <v>49</v>
      </c>
      <c r="AX12" s="16">
        <v>50</v>
      </c>
      <c r="AY12" s="16">
        <v>51</v>
      </c>
      <c r="AZ12" s="16">
        <v>52</v>
      </c>
      <c r="BA12" s="16">
        <v>53</v>
      </c>
      <c r="BB12" s="16">
        <v>54</v>
      </c>
      <c r="BC12" s="16">
        <v>55</v>
      </c>
      <c r="IE12" s="13"/>
      <c r="IF12" s="13"/>
      <c r="IG12" s="13"/>
      <c r="IH12" s="13"/>
      <c r="II12" s="13"/>
    </row>
    <row r="13" spans="1:243" s="25" customFormat="1" ht="80.25" customHeight="1">
      <c r="A13" s="17">
        <v>1</v>
      </c>
      <c r="B13" s="24" t="s">
        <v>111</v>
      </c>
      <c r="C13" s="18" t="s">
        <v>34</v>
      </c>
      <c r="D13" s="61">
        <v>4.97</v>
      </c>
      <c r="E13" s="20" t="s">
        <v>106</v>
      </c>
      <c r="F13" s="62">
        <v>0</v>
      </c>
      <c r="G13" s="27"/>
      <c r="H13" s="21"/>
      <c r="I13" s="19" t="s">
        <v>36</v>
      </c>
      <c r="J13" s="22">
        <f aca="true" t="shared" si="0" ref="J13:J23">IF(I13="Less(-)",-1,1)</f>
        <v>1</v>
      </c>
      <c r="K13" s="23" t="s">
        <v>60</v>
      </c>
      <c r="L13" s="23" t="s">
        <v>7</v>
      </c>
      <c r="M13" s="60"/>
      <c r="N13" s="28"/>
      <c r="O13" s="28">
        <f>ROUND(((M13*D13)*0.18),2)</f>
        <v>0</v>
      </c>
      <c r="P13" s="29"/>
      <c r="Q13" s="28"/>
      <c r="R13" s="28"/>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58">
        <f>total_amount_ba($B$2,$D$2,D13,F13,J13,K13,M13)</f>
        <v>0</v>
      </c>
      <c r="BB13" s="58">
        <f>BA13+SUM(N13:AZ13)</f>
        <v>0</v>
      </c>
      <c r="BC13" s="24" t="str">
        <f>SpellNumber(L13,BB13)</f>
        <v>INR Zero Only</v>
      </c>
      <c r="IE13" s="26">
        <v>1.01</v>
      </c>
      <c r="IF13" s="26" t="s">
        <v>37</v>
      </c>
      <c r="IG13" s="26" t="s">
        <v>33</v>
      </c>
      <c r="IH13" s="26">
        <v>123.223</v>
      </c>
      <c r="II13" s="26" t="s">
        <v>35</v>
      </c>
    </row>
    <row r="14" spans="1:243" s="25" customFormat="1" ht="45" customHeight="1">
      <c r="A14" s="17">
        <v>2</v>
      </c>
      <c r="B14" s="24" t="s">
        <v>112</v>
      </c>
      <c r="C14" s="18" t="s">
        <v>38</v>
      </c>
      <c r="D14" s="61">
        <v>1.24</v>
      </c>
      <c r="E14" s="20" t="s">
        <v>106</v>
      </c>
      <c r="F14" s="62">
        <v>0</v>
      </c>
      <c r="G14" s="27"/>
      <c r="H14" s="27"/>
      <c r="I14" s="19" t="s">
        <v>36</v>
      </c>
      <c r="J14" s="22">
        <f t="shared" si="0"/>
        <v>1</v>
      </c>
      <c r="K14" s="23" t="s">
        <v>60</v>
      </c>
      <c r="L14" s="23" t="s">
        <v>7</v>
      </c>
      <c r="M14" s="60"/>
      <c r="N14" s="28"/>
      <c r="O14" s="28">
        <f aca="true" t="shared" si="1" ref="O14:O37">ROUND(((M14*D14)*0.18),2)</f>
        <v>0</v>
      </c>
      <c r="P14" s="29"/>
      <c r="Q14" s="28"/>
      <c r="R14" s="28"/>
      <c r="S14" s="30"/>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58">
        <f aca="true" t="shared" si="2" ref="BA14:BA23">total_amount_ba($B$2,$D$2,D14,F14,J14,K14,M14)</f>
        <v>0</v>
      </c>
      <c r="BB14" s="58">
        <f aca="true" t="shared" si="3" ref="BB14:BB25">BA14+SUM(N14:AZ14)</f>
        <v>0</v>
      </c>
      <c r="BC14" s="24" t="str">
        <f aca="true" t="shared" si="4" ref="BC14:BC23">SpellNumber(L14,BB14)</f>
        <v>INR Zero Only</v>
      </c>
      <c r="IE14" s="26">
        <v>1.02</v>
      </c>
      <c r="IF14" s="26" t="s">
        <v>39</v>
      </c>
      <c r="IG14" s="26" t="s">
        <v>40</v>
      </c>
      <c r="IH14" s="26">
        <v>213</v>
      </c>
      <c r="II14" s="26" t="s">
        <v>35</v>
      </c>
    </row>
    <row r="15" spans="1:243" s="25" customFormat="1" ht="66" customHeight="1">
      <c r="A15" s="17">
        <v>3</v>
      </c>
      <c r="B15" s="24" t="s">
        <v>113</v>
      </c>
      <c r="C15" s="18" t="s">
        <v>41</v>
      </c>
      <c r="D15" s="61">
        <v>2.13</v>
      </c>
      <c r="E15" s="20" t="s">
        <v>106</v>
      </c>
      <c r="F15" s="62">
        <v>0</v>
      </c>
      <c r="G15" s="27"/>
      <c r="H15" s="27"/>
      <c r="I15" s="19" t="s">
        <v>36</v>
      </c>
      <c r="J15" s="22">
        <f t="shared" si="0"/>
        <v>1</v>
      </c>
      <c r="K15" s="23" t="s">
        <v>60</v>
      </c>
      <c r="L15" s="23" t="s">
        <v>7</v>
      </c>
      <c r="M15" s="60"/>
      <c r="N15" s="28"/>
      <c r="O15" s="28">
        <f t="shared" si="1"/>
        <v>0</v>
      </c>
      <c r="P15" s="29"/>
      <c r="Q15" s="28"/>
      <c r="R15" s="28"/>
      <c r="S15" s="30"/>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58">
        <f t="shared" si="2"/>
        <v>0</v>
      </c>
      <c r="BB15" s="58">
        <f t="shared" si="3"/>
        <v>0</v>
      </c>
      <c r="BC15" s="24" t="str">
        <f t="shared" si="4"/>
        <v>INR Zero Only</v>
      </c>
      <c r="IE15" s="26">
        <v>2</v>
      </c>
      <c r="IF15" s="26" t="s">
        <v>32</v>
      </c>
      <c r="IG15" s="26" t="s">
        <v>42</v>
      </c>
      <c r="IH15" s="26">
        <v>10</v>
      </c>
      <c r="II15" s="26" t="s">
        <v>35</v>
      </c>
    </row>
    <row r="16" spans="1:243" s="25" customFormat="1" ht="62.25" customHeight="1">
      <c r="A16" s="17">
        <v>4</v>
      </c>
      <c r="B16" s="24" t="s">
        <v>114</v>
      </c>
      <c r="C16" s="18" t="s">
        <v>43</v>
      </c>
      <c r="D16" s="61">
        <v>12.42</v>
      </c>
      <c r="E16" s="20" t="s">
        <v>106</v>
      </c>
      <c r="F16" s="62">
        <v>0</v>
      </c>
      <c r="G16" s="27"/>
      <c r="H16" s="27"/>
      <c r="I16" s="19" t="s">
        <v>36</v>
      </c>
      <c r="J16" s="22">
        <f t="shared" si="0"/>
        <v>1</v>
      </c>
      <c r="K16" s="23" t="s">
        <v>60</v>
      </c>
      <c r="L16" s="23" t="s">
        <v>7</v>
      </c>
      <c r="M16" s="60"/>
      <c r="N16" s="28"/>
      <c r="O16" s="28">
        <f t="shared" si="1"/>
        <v>0</v>
      </c>
      <c r="P16" s="29"/>
      <c r="Q16" s="28"/>
      <c r="R16" s="28"/>
      <c r="S16" s="30"/>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58">
        <f t="shared" si="2"/>
        <v>0</v>
      </c>
      <c r="BB16" s="58">
        <f t="shared" si="3"/>
        <v>0</v>
      </c>
      <c r="BC16" s="24" t="str">
        <f t="shared" si="4"/>
        <v>INR Zero Only</v>
      </c>
      <c r="IE16" s="26">
        <v>3</v>
      </c>
      <c r="IF16" s="26" t="s">
        <v>44</v>
      </c>
      <c r="IG16" s="26" t="s">
        <v>45</v>
      </c>
      <c r="IH16" s="26">
        <v>10</v>
      </c>
      <c r="II16" s="26" t="s">
        <v>35</v>
      </c>
    </row>
    <row r="17" spans="1:243" s="25" customFormat="1" ht="80.25" customHeight="1">
      <c r="A17" s="17">
        <v>5</v>
      </c>
      <c r="B17" s="24" t="s">
        <v>115</v>
      </c>
      <c r="C17" s="18" t="s">
        <v>46</v>
      </c>
      <c r="D17" s="61">
        <v>8.8</v>
      </c>
      <c r="E17" s="20" t="s">
        <v>107</v>
      </c>
      <c r="F17" s="62">
        <v>0</v>
      </c>
      <c r="G17" s="27"/>
      <c r="H17" s="27"/>
      <c r="I17" s="19" t="s">
        <v>36</v>
      </c>
      <c r="J17" s="22">
        <f t="shared" si="0"/>
        <v>1</v>
      </c>
      <c r="K17" s="23" t="s">
        <v>60</v>
      </c>
      <c r="L17" s="23" t="s">
        <v>7</v>
      </c>
      <c r="M17" s="60"/>
      <c r="N17" s="28"/>
      <c r="O17" s="28">
        <f t="shared" si="1"/>
        <v>0</v>
      </c>
      <c r="P17" s="29"/>
      <c r="Q17" s="28"/>
      <c r="R17" s="28"/>
      <c r="S17" s="30"/>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58">
        <f t="shared" si="2"/>
        <v>0</v>
      </c>
      <c r="BB17" s="58">
        <f t="shared" si="3"/>
        <v>0</v>
      </c>
      <c r="BC17" s="24" t="str">
        <f t="shared" si="4"/>
        <v>INR Zero Only</v>
      </c>
      <c r="IE17" s="26">
        <v>1.01</v>
      </c>
      <c r="IF17" s="26" t="s">
        <v>37</v>
      </c>
      <c r="IG17" s="26" t="s">
        <v>33</v>
      </c>
      <c r="IH17" s="26">
        <v>123.223</v>
      </c>
      <c r="II17" s="26" t="s">
        <v>35</v>
      </c>
    </row>
    <row r="18" spans="1:243" s="25" customFormat="1" ht="46.5" customHeight="1">
      <c r="A18" s="17">
        <v>6</v>
      </c>
      <c r="B18" s="24" t="s">
        <v>116</v>
      </c>
      <c r="C18" s="18" t="s">
        <v>47</v>
      </c>
      <c r="D18" s="61">
        <v>1440.83</v>
      </c>
      <c r="E18" s="20" t="s">
        <v>135</v>
      </c>
      <c r="F18" s="62">
        <v>0</v>
      </c>
      <c r="G18" s="27"/>
      <c r="H18" s="27"/>
      <c r="I18" s="19" t="s">
        <v>36</v>
      </c>
      <c r="J18" s="22">
        <f t="shared" si="0"/>
        <v>1</v>
      </c>
      <c r="K18" s="23" t="s">
        <v>60</v>
      </c>
      <c r="L18" s="23" t="s">
        <v>7</v>
      </c>
      <c r="M18" s="60"/>
      <c r="N18" s="28"/>
      <c r="O18" s="28">
        <f t="shared" si="1"/>
        <v>0</v>
      </c>
      <c r="P18" s="29"/>
      <c r="Q18" s="28"/>
      <c r="R18" s="28"/>
      <c r="S18" s="30"/>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2"/>
      <c r="AV18" s="31"/>
      <c r="AW18" s="31"/>
      <c r="AX18" s="31"/>
      <c r="AY18" s="31"/>
      <c r="AZ18" s="31"/>
      <c r="BA18" s="58">
        <f t="shared" si="2"/>
        <v>0</v>
      </c>
      <c r="BB18" s="58">
        <f t="shared" si="3"/>
        <v>0</v>
      </c>
      <c r="BC18" s="24" t="str">
        <f t="shared" si="4"/>
        <v>INR Zero Only</v>
      </c>
      <c r="IE18" s="26">
        <v>1.02</v>
      </c>
      <c r="IF18" s="26" t="s">
        <v>39</v>
      </c>
      <c r="IG18" s="26" t="s">
        <v>40</v>
      </c>
      <c r="IH18" s="26">
        <v>213</v>
      </c>
      <c r="II18" s="26" t="s">
        <v>35</v>
      </c>
    </row>
    <row r="19" spans="1:243" s="25" customFormat="1" ht="54.75" customHeight="1">
      <c r="A19" s="17">
        <v>7.01</v>
      </c>
      <c r="B19" s="33" t="s">
        <v>131</v>
      </c>
      <c r="C19" s="18" t="s">
        <v>48</v>
      </c>
      <c r="D19" s="61">
        <v>1.58</v>
      </c>
      <c r="E19" s="20" t="s">
        <v>107</v>
      </c>
      <c r="F19" s="62">
        <v>0</v>
      </c>
      <c r="G19" s="27"/>
      <c r="H19" s="27"/>
      <c r="I19" s="19" t="s">
        <v>36</v>
      </c>
      <c r="J19" s="22">
        <f t="shared" si="0"/>
        <v>1</v>
      </c>
      <c r="K19" s="23" t="s">
        <v>60</v>
      </c>
      <c r="L19" s="23" t="s">
        <v>7</v>
      </c>
      <c r="M19" s="60"/>
      <c r="N19" s="28"/>
      <c r="O19" s="28">
        <f t="shared" si="1"/>
        <v>0</v>
      </c>
      <c r="P19" s="29"/>
      <c r="Q19" s="28"/>
      <c r="R19" s="28"/>
      <c r="S19" s="30"/>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58">
        <f t="shared" si="2"/>
        <v>0</v>
      </c>
      <c r="BB19" s="58">
        <f t="shared" si="3"/>
        <v>0</v>
      </c>
      <c r="BC19" s="24" t="str">
        <f t="shared" si="4"/>
        <v>INR Zero Only</v>
      </c>
      <c r="IE19" s="26">
        <v>2</v>
      </c>
      <c r="IF19" s="26" t="s">
        <v>32</v>
      </c>
      <c r="IG19" s="26" t="s">
        <v>42</v>
      </c>
      <c r="IH19" s="26">
        <v>10</v>
      </c>
      <c r="II19" s="26" t="s">
        <v>35</v>
      </c>
    </row>
    <row r="20" spans="1:243" s="25" customFormat="1" ht="36" customHeight="1">
      <c r="A20" s="17">
        <v>7.02</v>
      </c>
      <c r="B20" s="33" t="s">
        <v>132</v>
      </c>
      <c r="C20" s="18" t="s">
        <v>49</v>
      </c>
      <c r="D20" s="61">
        <v>85.56</v>
      </c>
      <c r="E20" s="20" t="s">
        <v>107</v>
      </c>
      <c r="F20" s="62">
        <v>0</v>
      </c>
      <c r="G20" s="27"/>
      <c r="H20" s="27"/>
      <c r="I20" s="19" t="s">
        <v>36</v>
      </c>
      <c r="J20" s="22">
        <f t="shared" si="0"/>
        <v>1</v>
      </c>
      <c r="K20" s="23" t="s">
        <v>60</v>
      </c>
      <c r="L20" s="23" t="s">
        <v>7</v>
      </c>
      <c r="M20" s="60"/>
      <c r="N20" s="28"/>
      <c r="O20" s="28">
        <f t="shared" si="1"/>
        <v>0</v>
      </c>
      <c r="P20" s="29"/>
      <c r="Q20" s="28"/>
      <c r="R20" s="28"/>
      <c r="S20" s="30"/>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58">
        <f t="shared" si="2"/>
        <v>0</v>
      </c>
      <c r="BB20" s="58">
        <f t="shared" si="3"/>
        <v>0</v>
      </c>
      <c r="BC20" s="24" t="str">
        <f t="shared" si="4"/>
        <v>INR Zero Only</v>
      </c>
      <c r="IE20" s="26">
        <v>3</v>
      </c>
      <c r="IF20" s="26" t="s">
        <v>44</v>
      </c>
      <c r="IG20" s="26" t="s">
        <v>45</v>
      </c>
      <c r="IH20" s="26">
        <v>10</v>
      </c>
      <c r="II20" s="26" t="s">
        <v>35</v>
      </c>
    </row>
    <row r="21" spans="1:243" s="25" customFormat="1" ht="25.5" customHeight="1">
      <c r="A21" s="17">
        <v>7.03</v>
      </c>
      <c r="B21" s="24" t="s">
        <v>133</v>
      </c>
      <c r="C21" s="18" t="s">
        <v>50</v>
      </c>
      <c r="D21" s="61">
        <v>9.6</v>
      </c>
      <c r="E21" s="20" t="s">
        <v>107</v>
      </c>
      <c r="F21" s="62">
        <v>0</v>
      </c>
      <c r="G21" s="27"/>
      <c r="H21" s="27"/>
      <c r="I21" s="19" t="s">
        <v>36</v>
      </c>
      <c r="J21" s="22">
        <f t="shared" si="0"/>
        <v>1</v>
      </c>
      <c r="K21" s="23" t="s">
        <v>60</v>
      </c>
      <c r="L21" s="23" t="s">
        <v>7</v>
      </c>
      <c r="M21" s="60"/>
      <c r="N21" s="28"/>
      <c r="O21" s="28">
        <f t="shared" si="1"/>
        <v>0</v>
      </c>
      <c r="P21" s="29"/>
      <c r="Q21" s="28"/>
      <c r="R21" s="28"/>
      <c r="S21" s="30"/>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58">
        <f t="shared" si="2"/>
        <v>0</v>
      </c>
      <c r="BB21" s="58">
        <f t="shared" si="3"/>
        <v>0</v>
      </c>
      <c r="BC21" s="24" t="str">
        <f t="shared" si="4"/>
        <v>INR Zero Only</v>
      </c>
      <c r="IE21" s="26">
        <v>1.01</v>
      </c>
      <c r="IF21" s="26" t="s">
        <v>37</v>
      </c>
      <c r="IG21" s="26" t="s">
        <v>33</v>
      </c>
      <c r="IH21" s="26">
        <v>123.223</v>
      </c>
      <c r="II21" s="26" t="s">
        <v>35</v>
      </c>
    </row>
    <row r="22" spans="1:243" s="25" customFormat="1" ht="91.5" customHeight="1">
      <c r="A22" s="17">
        <v>8</v>
      </c>
      <c r="B22" s="24" t="s">
        <v>117</v>
      </c>
      <c r="C22" s="18" t="s">
        <v>51</v>
      </c>
      <c r="D22" s="61">
        <v>1.54</v>
      </c>
      <c r="E22" s="20" t="s">
        <v>106</v>
      </c>
      <c r="F22" s="62">
        <v>0</v>
      </c>
      <c r="G22" s="27"/>
      <c r="H22" s="27"/>
      <c r="I22" s="19" t="s">
        <v>36</v>
      </c>
      <c r="J22" s="22">
        <f t="shared" si="0"/>
        <v>1</v>
      </c>
      <c r="K22" s="23" t="s">
        <v>60</v>
      </c>
      <c r="L22" s="23" t="s">
        <v>7</v>
      </c>
      <c r="M22" s="60"/>
      <c r="N22" s="28"/>
      <c r="O22" s="28">
        <f t="shared" si="1"/>
        <v>0</v>
      </c>
      <c r="P22" s="29"/>
      <c r="Q22" s="28"/>
      <c r="R22" s="28"/>
      <c r="S22" s="30"/>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58">
        <f t="shared" si="2"/>
        <v>0</v>
      </c>
      <c r="BB22" s="58">
        <f t="shared" si="3"/>
        <v>0</v>
      </c>
      <c r="BC22" s="24" t="str">
        <f t="shared" si="4"/>
        <v>INR Zero Only</v>
      </c>
      <c r="IE22" s="26">
        <v>1.02</v>
      </c>
      <c r="IF22" s="26" t="s">
        <v>39</v>
      </c>
      <c r="IG22" s="26" t="s">
        <v>40</v>
      </c>
      <c r="IH22" s="26">
        <v>213</v>
      </c>
      <c r="II22" s="26" t="s">
        <v>35</v>
      </c>
    </row>
    <row r="23" spans="1:243" s="25" customFormat="1" ht="110.25" customHeight="1">
      <c r="A23" s="17">
        <v>9</v>
      </c>
      <c r="B23" s="33" t="s">
        <v>118</v>
      </c>
      <c r="C23" s="18" t="s">
        <v>52</v>
      </c>
      <c r="D23" s="61">
        <v>6.94</v>
      </c>
      <c r="E23" s="20" t="s">
        <v>106</v>
      </c>
      <c r="F23" s="62">
        <v>0</v>
      </c>
      <c r="G23" s="27"/>
      <c r="H23" s="27"/>
      <c r="I23" s="19" t="s">
        <v>36</v>
      </c>
      <c r="J23" s="22">
        <f t="shared" si="0"/>
        <v>1</v>
      </c>
      <c r="K23" s="23" t="s">
        <v>60</v>
      </c>
      <c r="L23" s="23" t="s">
        <v>7</v>
      </c>
      <c r="M23" s="60"/>
      <c r="N23" s="28"/>
      <c r="O23" s="28">
        <f t="shared" si="1"/>
        <v>0</v>
      </c>
      <c r="P23" s="29"/>
      <c r="Q23" s="28"/>
      <c r="R23" s="28"/>
      <c r="S23" s="30"/>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58">
        <f t="shared" si="2"/>
        <v>0</v>
      </c>
      <c r="BB23" s="58">
        <f t="shared" si="3"/>
        <v>0</v>
      </c>
      <c r="BC23" s="24" t="str">
        <f t="shared" si="4"/>
        <v>INR Zero Only</v>
      </c>
      <c r="IE23" s="26">
        <v>2</v>
      </c>
      <c r="IF23" s="26" t="s">
        <v>32</v>
      </c>
      <c r="IG23" s="26" t="s">
        <v>42</v>
      </c>
      <c r="IH23" s="26">
        <v>10</v>
      </c>
      <c r="II23" s="26" t="s">
        <v>35</v>
      </c>
    </row>
    <row r="24" spans="1:243" s="25" customFormat="1" ht="92.25" customHeight="1">
      <c r="A24" s="17">
        <v>10</v>
      </c>
      <c r="B24" s="33" t="s">
        <v>119</v>
      </c>
      <c r="C24" s="18" t="s">
        <v>53</v>
      </c>
      <c r="D24" s="61">
        <v>8</v>
      </c>
      <c r="E24" s="20" t="s">
        <v>35</v>
      </c>
      <c r="F24" s="62">
        <v>0</v>
      </c>
      <c r="G24" s="27"/>
      <c r="H24" s="27"/>
      <c r="I24" s="19" t="s">
        <v>36</v>
      </c>
      <c r="J24" s="22">
        <f>IF(I24="Less(-)",-1,1)</f>
        <v>1</v>
      </c>
      <c r="K24" s="23" t="s">
        <v>60</v>
      </c>
      <c r="L24" s="23" t="s">
        <v>7</v>
      </c>
      <c r="M24" s="60"/>
      <c r="N24" s="28"/>
      <c r="O24" s="28">
        <f t="shared" si="1"/>
        <v>0</v>
      </c>
      <c r="P24" s="29"/>
      <c r="Q24" s="28"/>
      <c r="R24" s="28"/>
      <c r="S24" s="30"/>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58">
        <f>total_amount_ba($B$2,$D$2,D24,F24,J24,K24,M24)</f>
        <v>0</v>
      </c>
      <c r="BB24" s="58">
        <f t="shared" si="3"/>
        <v>0</v>
      </c>
      <c r="BC24" s="24" t="str">
        <f>SpellNumber(L24,BB24)</f>
        <v>INR Zero Only</v>
      </c>
      <c r="IE24" s="26">
        <v>1.01</v>
      </c>
      <c r="IF24" s="26" t="s">
        <v>37</v>
      </c>
      <c r="IG24" s="26" t="s">
        <v>33</v>
      </c>
      <c r="IH24" s="26">
        <v>123.223</v>
      </c>
      <c r="II24" s="26" t="s">
        <v>35</v>
      </c>
    </row>
    <row r="25" spans="1:243" s="25" customFormat="1" ht="62.25" customHeight="1">
      <c r="A25" s="17">
        <v>11</v>
      </c>
      <c r="B25" s="33" t="s">
        <v>120</v>
      </c>
      <c r="C25" s="18" t="s">
        <v>54</v>
      </c>
      <c r="D25" s="61">
        <v>103.53</v>
      </c>
      <c r="E25" s="20" t="s">
        <v>107</v>
      </c>
      <c r="F25" s="62">
        <v>0</v>
      </c>
      <c r="G25" s="27"/>
      <c r="H25" s="27"/>
      <c r="I25" s="19" t="s">
        <v>36</v>
      </c>
      <c r="J25" s="22">
        <f>IF(I25="Less(-)",-1,1)</f>
        <v>1</v>
      </c>
      <c r="K25" s="23" t="s">
        <v>60</v>
      </c>
      <c r="L25" s="23" t="s">
        <v>7</v>
      </c>
      <c r="M25" s="60"/>
      <c r="N25" s="28"/>
      <c r="O25" s="28">
        <f t="shared" si="1"/>
        <v>0</v>
      </c>
      <c r="P25" s="29"/>
      <c r="Q25" s="28"/>
      <c r="R25" s="28"/>
      <c r="S25" s="30"/>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58">
        <f>total_amount_ba($B$2,$D$2,D25,F25,J25,K25,M25)</f>
        <v>0</v>
      </c>
      <c r="BB25" s="58">
        <f t="shared" si="3"/>
        <v>0</v>
      </c>
      <c r="BC25" s="24" t="str">
        <f>SpellNumber(L25,BB25)</f>
        <v>INR Zero Only</v>
      </c>
      <c r="IE25" s="26">
        <v>1.02</v>
      </c>
      <c r="IF25" s="26" t="s">
        <v>39</v>
      </c>
      <c r="IG25" s="26" t="s">
        <v>40</v>
      </c>
      <c r="IH25" s="26">
        <v>213</v>
      </c>
      <c r="II25" s="26" t="s">
        <v>35</v>
      </c>
    </row>
    <row r="26" spans="1:243" s="25" customFormat="1" ht="24" customHeight="1">
      <c r="A26" s="17">
        <v>12</v>
      </c>
      <c r="B26" s="33" t="s">
        <v>121</v>
      </c>
      <c r="C26" s="18" t="s">
        <v>55</v>
      </c>
      <c r="D26" s="61">
        <v>9</v>
      </c>
      <c r="E26" s="20" t="s">
        <v>106</v>
      </c>
      <c r="F26" s="62">
        <v>0</v>
      </c>
      <c r="G26" s="27"/>
      <c r="H26" s="27"/>
      <c r="I26" s="19" t="s">
        <v>36</v>
      </c>
      <c r="J26" s="22">
        <f aca="true" t="shared" si="5" ref="J26:J37">IF(I26="Less(-)",-1,1)</f>
        <v>1</v>
      </c>
      <c r="K26" s="23" t="s">
        <v>60</v>
      </c>
      <c r="L26" s="23" t="s">
        <v>7</v>
      </c>
      <c r="M26" s="60"/>
      <c r="N26" s="28"/>
      <c r="O26" s="28">
        <f t="shared" si="1"/>
        <v>0</v>
      </c>
      <c r="P26" s="29"/>
      <c r="Q26" s="28"/>
      <c r="R26" s="28"/>
      <c r="S26" s="30"/>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58">
        <f aca="true" t="shared" si="6" ref="BA26:BA35">total_amount_ba($B$2,$D$2,D26,F26,J26,K26,M26)</f>
        <v>0</v>
      </c>
      <c r="BB26" s="58">
        <f aca="true" t="shared" si="7" ref="BB26:BB35">BA26+SUM(N26:AZ26)</f>
        <v>0</v>
      </c>
      <c r="BC26" s="24" t="str">
        <f aca="true" t="shared" si="8" ref="BC26:BC35">SpellNumber(L26,BB26)</f>
        <v>INR Zero Only</v>
      </c>
      <c r="IE26" s="26"/>
      <c r="IF26" s="26"/>
      <c r="IG26" s="26"/>
      <c r="IH26" s="26"/>
      <c r="II26" s="26"/>
    </row>
    <row r="27" spans="1:243" s="25" customFormat="1" ht="66.75" customHeight="1">
      <c r="A27" s="17">
        <v>13</v>
      </c>
      <c r="B27" s="33" t="s">
        <v>122</v>
      </c>
      <c r="C27" s="18" t="s">
        <v>56</v>
      </c>
      <c r="D27" s="61">
        <v>112.81</v>
      </c>
      <c r="E27" s="20" t="s">
        <v>135</v>
      </c>
      <c r="F27" s="62">
        <v>0</v>
      </c>
      <c r="G27" s="27"/>
      <c r="H27" s="27"/>
      <c r="I27" s="19" t="s">
        <v>36</v>
      </c>
      <c r="J27" s="22">
        <f t="shared" si="5"/>
        <v>1</v>
      </c>
      <c r="K27" s="23" t="s">
        <v>60</v>
      </c>
      <c r="L27" s="23" t="s">
        <v>7</v>
      </c>
      <c r="M27" s="60"/>
      <c r="N27" s="28"/>
      <c r="O27" s="28">
        <f t="shared" si="1"/>
        <v>0</v>
      </c>
      <c r="P27" s="29"/>
      <c r="Q27" s="28"/>
      <c r="R27" s="28"/>
      <c r="S27" s="30"/>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58">
        <f t="shared" si="6"/>
        <v>0</v>
      </c>
      <c r="BB27" s="58">
        <f t="shared" si="7"/>
        <v>0</v>
      </c>
      <c r="BC27" s="24" t="str">
        <f t="shared" si="8"/>
        <v>INR Zero Only</v>
      </c>
      <c r="IE27" s="26"/>
      <c r="IF27" s="26"/>
      <c r="IG27" s="26"/>
      <c r="IH27" s="26"/>
      <c r="II27" s="26"/>
    </row>
    <row r="28" spans="1:243" s="25" customFormat="1" ht="136.5" customHeight="1">
      <c r="A28" s="17">
        <v>14</v>
      </c>
      <c r="B28" s="33" t="s">
        <v>123</v>
      </c>
      <c r="C28" s="18" t="s">
        <v>68</v>
      </c>
      <c r="D28" s="61">
        <v>14.82</v>
      </c>
      <c r="E28" s="20" t="s">
        <v>107</v>
      </c>
      <c r="F28" s="62">
        <v>0</v>
      </c>
      <c r="G28" s="27"/>
      <c r="H28" s="27"/>
      <c r="I28" s="19" t="s">
        <v>36</v>
      </c>
      <c r="J28" s="22">
        <f t="shared" si="5"/>
        <v>1</v>
      </c>
      <c r="K28" s="23" t="s">
        <v>60</v>
      </c>
      <c r="L28" s="23" t="s">
        <v>7</v>
      </c>
      <c r="M28" s="60"/>
      <c r="N28" s="28"/>
      <c r="O28" s="28">
        <f t="shared" si="1"/>
        <v>0</v>
      </c>
      <c r="P28" s="29"/>
      <c r="Q28" s="28"/>
      <c r="R28" s="28"/>
      <c r="S28" s="30"/>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58">
        <f t="shared" si="6"/>
        <v>0</v>
      </c>
      <c r="BB28" s="58">
        <f t="shared" si="7"/>
        <v>0</v>
      </c>
      <c r="BC28" s="24" t="str">
        <f t="shared" si="8"/>
        <v>INR Zero Only</v>
      </c>
      <c r="IE28" s="26"/>
      <c r="IF28" s="26"/>
      <c r="IG28" s="26"/>
      <c r="IH28" s="26"/>
      <c r="II28" s="26"/>
    </row>
    <row r="29" spans="1:243" s="25" customFormat="1" ht="102" customHeight="1">
      <c r="A29" s="17">
        <v>15</v>
      </c>
      <c r="B29" s="33" t="s">
        <v>124</v>
      </c>
      <c r="C29" s="18" t="s">
        <v>69</v>
      </c>
      <c r="D29" s="61">
        <v>13</v>
      </c>
      <c r="E29" s="20" t="s">
        <v>108</v>
      </c>
      <c r="F29" s="62">
        <v>0</v>
      </c>
      <c r="G29" s="27"/>
      <c r="H29" s="27"/>
      <c r="I29" s="19" t="s">
        <v>36</v>
      </c>
      <c r="J29" s="22">
        <f t="shared" si="5"/>
        <v>1</v>
      </c>
      <c r="K29" s="23" t="s">
        <v>60</v>
      </c>
      <c r="L29" s="23" t="s">
        <v>7</v>
      </c>
      <c r="M29" s="60"/>
      <c r="N29" s="28"/>
      <c r="O29" s="28">
        <f t="shared" si="1"/>
        <v>0</v>
      </c>
      <c r="P29" s="29"/>
      <c r="Q29" s="28"/>
      <c r="R29" s="28"/>
      <c r="S29" s="30"/>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58">
        <f t="shared" si="6"/>
        <v>0</v>
      </c>
      <c r="BB29" s="58">
        <f t="shared" si="7"/>
        <v>0</v>
      </c>
      <c r="BC29" s="24" t="str">
        <f t="shared" si="8"/>
        <v>INR Zero Only</v>
      </c>
      <c r="IE29" s="26"/>
      <c r="IF29" s="26"/>
      <c r="IG29" s="26"/>
      <c r="IH29" s="26"/>
      <c r="II29" s="26"/>
    </row>
    <row r="30" spans="1:243" s="25" customFormat="1" ht="120.75" customHeight="1">
      <c r="A30" s="17">
        <v>16.01</v>
      </c>
      <c r="B30" s="33" t="s">
        <v>134</v>
      </c>
      <c r="C30" s="18" t="s">
        <v>70</v>
      </c>
      <c r="D30" s="61">
        <v>3</v>
      </c>
      <c r="E30" s="20" t="s">
        <v>108</v>
      </c>
      <c r="F30" s="62">
        <v>0</v>
      </c>
      <c r="G30" s="27"/>
      <c r="H30" s="27"/>
      <c r="I30" s="19" t="s">
        <v>36</v>
      </c>
      <c r="J30" s="22">
        <f t="shared" si="5"/>
        <v>1</v>
      </c>
      <c r="K30" s="23" t="s">
        <v>60</v>
      </c>
      <c r="L30" s="23" t="s">
        <v>7</v>
      </c>
      <c r="M30" s="60"/>
      <c r="N30" s="28"/>
      <c r="O30" s="28">
        <f>ROUND(((M30*D30)*0.18),2)</f>
        <v>0</v>
      </c>
      <c r="P30" s="29"/>
      <c r="Q30" s="28"/>
      <c r="R30" s="28"/>
      <c r="S30" s="30"/>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58">
        <f>total_amount_ba($B$2,$D$2,D30,F30,J30,K30,M30)</f>
        <v>0</v>
      </c>
      <c r="BB30" s="58">
        <f>BA30+SUM(N30:AZ30)</f>
        <v>0</v>
      </c>
      <c r="BC30" s="24" t="str">
        <f>SpellNumber(L30,BB30)</f>
        <v>INR Zero Only</v>
      </c>
      <c r="IE30" s="26"/>
      <c r="IF30" s="26"/>
      <c r="IG30" s="26"/>
      <c r="IH30" s="26"/>
      <c r="II30" s="26"/>
    </row>
    <row r="31" spans="1:243" s="25" customFormat="1" ht="22.5" customHeight="1">
      <c r="A31" s="17">
        <v>16.02</v>
      </c>
      <c r="B31" s="33" t="s">
        <v>125</v>
      </c>
      <c r="C31" s="18" t="s">
        <v>71</v>
      </c>
      <c r="D31" s="61">
        <v>50</v>
      </c>
      <c r="E31" s="20" t="s">
        <v>108</v>
      </c>
      <c r="F31" s="62">
        <v>0</v>
      </c>
      <c r="G31" s="27"/>
      <c r="H31" s="27"/>
      <c r="I31" s="19" t="s">
        <v>36</v>
      </c>
      <c r="J31" s="22">
        <f t="shared" si="5"/>
        <v>1</v>
      </c>
      <c r="K31" s="23" t="s">
        <v>60</v>
      </c>
      <c r="L31" s="23" t="s">
        <v>7</v>
      </c>
      <c r="M31" s="60"/>
      <c r="N31" s="28"/>
      <c r="O31" s="28">
        <f t="shared" si="1"/>
        <v>0</v>
      </c>
      <c r="P31" s="29"/>
      <c r="Q31" s="28"/>
      <c r="R31" s="28"/>
      <c r="S31" s="30"/>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58">
        <f t="shared" si="6"/>
        <v>0</v>
      </c>
      <c r="BB31" s="58">
        <f t="shared" si="7"/>
        <v>0</v>
      </c>
      <c r="BC31" s="24" t="str">
        <f t="shared" si="8"/>
        <v>INR Zero Only</v>
      </c>
      <c r="IE31" s="26"/>
      <c r="IF31" s="26"/>
      <c r="IG31" s="26"/>
      <c r="IH31" s="26"/>
      <c r="II31" s="26"/>
    </row>
    <row r="32" spans="1:243" s="25" customFormat="1" ht="21" customHeight="1">
      <c r="A32" s="17">
        <v>16.03</v>
      </c>
      <c r="B32" s="33" t="s">
        <v>126</v>
      </c>
      <c r="C32" s="18" t="s">
        <v>72</v>
      </c>
      <c r="D32" s="61">
        <v>20</v>
      </c>
      <c r="E32" s="20" t="s">
        <v>108</v>
      </c>
      <c r="F32" s="62">
        <v>0</v>
      </c>
      <c r="G32" s="27"/>
      <c r="H32" s="27"/>
      <c r="I32" s="19" t="s">
        <v>36</v>
      </c>
      <c r="J32" s="22">
        <f t="shared" si="5"/>
        <v>1</v>
      </c>
      <c r="K32" s="23" t="s">
        <v>60</v>
      </c>
      <c r="L32" s="23" t="s">
        <v>7</v>
      </c>
      <c r="M32" s="60"/>
      <c r="N32" s="28"/>
      <c r="O32" s="28">
        <f t="shared" si="1"/>
        <v>0</v>
      </c>
      <c r="P32" s="29"/>
      <c r="Q32" s="28"/>
      <c r="R32" s="28"/>
      <c r="S32" s="30"/>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58">
        <f t="shared" si="6"/>
        <v>0</v>
      </c>
      <c r="BB32" s="58">
        <f t="shared" si="7"/>
        <v>0</v>
      </c>
      <c r="BC32" s="24" t="str">
        <f t="shared" si="8"/>
        <v>INR Zero Only</v>
      </c>
      <c r="IE32" s="26"/>
      <c r="IF32" s="26"/>
      <c r="IG32" s="26"/>
      <c r="IH32" s="26"/>
      <c r="II32" s="26"/>
    </row>
    <row r="33" spans="1:243" s="25" customFormat="1" ht="61.5" customHeight="1">
      <c r="A33" s="17">
        <v>17.01</v>
      </c>
      <c r="B33" s="33" t="s">
        <v>130</v>
      </c>
      <c r="C33" s="18" t="s">
        <v>73</v>
      </c>
      <c r="D33" s="61">
        <v>1</v>
      </c>
      <c r="E33" s="20" t="s">
        <v>35</v>
      </c>
      <c r="F33" s="62">
        <v>0</v>
      </c>
      <c r="G33" s="27"/>
      <c r="H33" s="27"/>
      <c r="I33" s="19" t="s">
        <v>36</v>
      </c>
      <c r="J33" s="22">
        <f t="shared" si="5"/>
        <v>1</v>
      </c>
      <c r="K33" s="23" t="s">
        <v>60</v>
      </c>
      <c r="L33" s="23" t="s">
        <v>7</v>
      </c>
      <c r="M33" s="60"/>
      <c r="N33" s="28"/>
      <c r="O33" s="28">
        <f t="shared" si="1"/>
        <v>0</v>
      </c>
      <c r="P33" s="29"/>
      <c r="Q33" s="28"/>
      <c r="R33" s="28"/>
      <c r="S33" s="30"/>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58">
        <f t="shared" si="6"/>
        <v>0</v>
      </c>
      <c r="BB33" s="58">
        <f t="shared" si="7"/>
        <v>0</v>
      </c>
      <c r="BC33" s="24" t="str">
        <f t="shared" si="8"/>
        <v>INR Zero Only</v>
      </c>
      <c r="IE33" s="26"/>
      <c r="IF33" s="26"/>
      <c r="IG33" s="26"/>
      <c r="IH33" s="26"/>
      <c r="II33" s="26"/>
    </row>
    <row r="34" spans="1:243" s="25" customFormat="1" ht="24.75" customHeight="1">
      <c r="A34" s="17">
        <v>17.02</v>
      </c>
      <c r="B34" s="33" t="s">
        <v>127</v>
      </c>
      <c r="C34" s="18" t="s">
        <v>74</v>
      </c>
      <c r="D34" s="61">
        <v>2</v>
      </c>
      <c r="E34" s="20" t="s">
        <v>35</v>
      </c>
      <c r="F34" s="62">
        <v>0</v>
      </c>
      <c r="G34" s="27"/>
      <c r="H34" s="27"/>
      <c r="I34" s="19" t="s">
        <v>36</v>
      </c>
      <c r="J34" s="22">
        <f t="shared" si="5"/>
        <v>1</v>
      </c>
      <c r="K34" s="23" t="s">
        <v>60</v>
      </c>
      <c r="L34" s="23" t="s">
        <v>7</v>
      </c>
      <c r="M34" s="60"/>
      <c r="N34" s="28"/>
      <c r="O34" s="28">
        <f t="shared" si="1"/>
        <v>0</v>
      </c>
      <c r="P34" s="29"/>
      <c r="Q34" s="28"/>
      <c r="R34" s="28"/>
      <c r="S34" s="30"/>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58">
        <f t="shared" si="6"/>
        <v>0</v>
      </c>
      <c r="BB34" s="58">
        <f t="shared" si="7"/>
        <v>0</v>
      </c>
      <c r="BC34" s="24" t="str">
        <f t="shared" si="8"/>
        <v>INR Zero Only</v>
      </c>
      <c r="IE34" s="26"/>
      <c r="IF34" s="26"/>
      <c r="IG34" s="26"/>
      <c r="IH34" s="26"/>
      <c r="II34" s="26"/>
    </row>
    <row r="35" spans="1:243" s="25" customFormat="1" ht="26.25" customHeight="1">
      <c r="A35" s="17">
        <v>17.03</v>
      </c>
      <c r="B35" s="33" t="s">
        <v>128</v>
      </c>
      <c r="C35" s="18" t="s">
        <v>75</v>
      </c>
      <c r="D35" s="61">
        <v>2</v>
      </c>
      <c r="E35" s="20" t="s">
        <v>35</v>
      </c>
      <c r="F35" s="62">
        <v>0</v>
      </c>
      <c r="G35" s="27"/>
      <c r="H35" s="27"/>
      <c r="I35" s="19" t="s">
        <v>36</v>
      </c>
      <c r="J35" s="22">
        <f t="shared" si="5"/>
        <v>1</v>
      </c>
      <c r="K35" s="23" t="s">
        <v>60</v>
      </c>
      <c r="L35" s="23" t="s">
        <v>7</v>
      </c>
      <c r="M35" s="60"/>
      <c r="N35" s="28"/>
      <c r="O35" s="28">
        <f t="shared" si="1"/>
        <v>0</v>
      </c>
      <c r="P35" s="29"/>
      <c r="Q35" s="28"/>
      <c r="R35" s="28"/>
      <c r="S35" s="30"/>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58">
        <f t="shared" si="6"/>
        <v>0</v>
      </c>
      <c r="BB35" s="58">
        <f t="shared" si="7"/>
        <v>0</v>
      </c>
      <c r="BC35" s="24" t="str">
        <f t="shared" si="8"/>
        <v>INR Zero Only</v>
      </c>
      <c r="IE35" s="26"/>
      <c r="IF35" s="26"/>
      <c r="IG35" s="26"/>
      <c r="IH35" s="26"/>
      <c r="II35" s="26"/>
    </row>
    <row r="36" spans="1:243" s="25" customFormat="1" ht="99" customHeight="1">
      <c r="A36" s="17">
        <v>18</v>
      </c>
      <c r="B36" s="33" t="s">
        <v>129</v>
      </c>
      <c r="C36" s="18" t="s">
        <v>77</v>
      </c>
      <c r="D36" s="61">
        <v>1</v>
      </c>
      <c r="E36" s="20" t="s">
        <v>35</v>
      </c>
      <c r="F36" s="62">
        <v>0</v>
      </c>
      <c r="G36" s="27"/>
      <c r="H36" s="27"/>
      <c r="I36" s="19" t="s">
        <v>36</v>
      </c>
      <c r="J36" s="22">
        <f t="shared" si="5"/>
        <v>1</v>
      </c>
      <c r="K36" s="23" t="s">
        <v>60</v>
      </c>
      <c r="L36" s="23" t="s">
        <v>7</v>
      </c>
      <c r="M36" s="60"/>
      <c r="N36" s="28"/>
      <c r="O36" s="28">
        <f t="shared" si="1"/>
        <v>0</v>
      </c>
      <c r="P36" s="29"/>
      <c r="Q36" s="28"/>
      <c r="R36" s="28"/>
      <c r="S36" s="30"/>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58">
        <f>total_amount_ba($B$2,$D$2,D36,F36,J36,K36,M36)</f>
        <v>0</v>
      </c>
      <c r="BB36" s="58">
        <f>BA36+SUM(N36:AZ36)</f>
        <v>0</v>
      </c>
      <c r="BC36" s="24" t="str">
        <f>SpellNumber(L36,BB36)</f>
        <v>INR Zero Only</v>
      </c>
      <c r="IE36" s="26"/>
      <c r="IF36" s="26"/>
      <c r="IG36" s="26"/>
      <c r="IH36" s="26"/>
      <c r="II36" s="26"/>
    </row>
    <row r="37" spans="1:243" s="25" customFormat="1" ht="101.25" customHeight="1">
      <c r="A37" s="17">
        <v>19</v>
      </c>
      <c r="B37" s="33" t="s">
        <v>129</v>
      </c>
      <c r="C37" s="18" t="s">
        <v>78</v>
      </c>
      <c r="D37" s="61">
        <v>1</v>
      </c>
      <c r="E37" s="20" t="s">
        <v>35</v>
      </c>
      <c r="F37" s="62">
        <v>0</v>
      </c>
      <c r="G37" s="27"/>
      <c r="H37" s="27"/>
      <c r="I37" s="19" t="s">
        <v>36</v>
      </c>
      <c r="J37" s="22">
        <f t="shared" si="5"/>
        <v>1</v>
      </c>
      <c r="K37" s="23" t="s">
        <v>60</v>
      </c>
      <c r="L37" s="23" t="s">
        <v>7</v>
      </c>
      <c r="M37" s="60"/>
      <c r="N37" s="28"/>
      <c r="O37" s="28">
        <f t="shared" si="1"/>
        <v>0</v>
      </c>
      <c r="P37" s="29"/>
      <c r="Q37" s="28"/>
      <c r="R37" s="28"/>
      <c r="S37" s="30"/>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58">
        <f>total_amount_ba($B$2,$D$2,D37,F37,J37,K37,M37)</f>
        <v>0</v>
      </c>
      <c r="BB37" s="58">
        <f>BA37+SUM(N37:AZ37)</f>
        <v>0</v>
      </c>
      <c r="BC37" s="24" t="str">
        <f>SpellNumber(L37,BB37)</f>
        <v>INR Zero Only</v>
      </c>
      <c r="IE37" s="26"/>
      <c r="IF37" s="26"/>
      <c r="IG37" s="26"/>
      <c r="IH37" s="26"/>
      <c r="II37" s="26"/>
    </row>
    <row r="38" spans="1:243" s="49" customFormat="1" ht="39" customHeight="1">
      <c r="A38" s="34" t="s">
        <v>58</v>
      </c>
      <c r="B38" s="35"/>
      <c r="C38" s="18" t="s">
        <v>80</v>
      </c>
      <c r="D38" s="36"/>
      <c r="E38" s="36"/>
      <c r="F38" s="36"/>
      <c r="G38" s="36"/>
      <c r="H38" s="37"/>
      <c r="I38" s="37"/>
      <c r="J38" s="37"/>
      <c r="K38" s="37"/>
      <c r="L38" s="38"/>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59">
        <f>SUM(BA13:BA37)</f>
        <v>0</v>
      </c>
      <c r="BB38" s="59">
        <f>SUM(BB13:BB37)</f>
        <v>0</v>
      </c>
      <c r="BC38" s="24" t="str">
        <f>SpellNumber($E$2,BB38)</f>
        <v>INR Zero Only</v>
      </c>
      <c r="IE38" s="50"/>
      <c r="IF38" s="50"/>
      <c r="IG38" s="50"/>
      <c r="IH38" s="50"/>
      <c r="II38" s="50"/>
    </row>
    <row r="39" spans="1:243" s="49" customFormat="1" ht="33.75" customHeight="1" hidden="1">
      <c r="A39" s="35" t="s">
        <v>63</v>
      </c>
      <c r="B39" s="40"/>
      <c r="C39" s="41"/>
      <c r="D39" s="42"/>
      <c r="E39" s="43" t="s">
        <v>59</v>
      </c>
      <c r="F39" s="56"/>
      <c r="G39" s="44"/>
      <c r="H39" s="45"/>
      <c r="I39" s="45"/>
      <c r="J39" s="45"/>
      <c r="K39" s="46"/>
      <c r="L39" s="47"/>
      <c r="M39" s="48"/>
      <c r="O39" s="25"/>
      <c r="P39" s="25"/>
      <c r="Q39" s="25"/>
      <c r="R39" s="25"/>
      <c r="S39" s="25"/>
      <c r="BA39" s="54">
        <f>IF(ISBLANK(F39),0,IF(E39="Excess (+)",ROUND(BA38+(BA38*F39),2),IF(E39="Less (-)",ROUND(BA38+(BA38*F39*(-1)),2),0)))</f>
        <v>0</v>
      </c>
      <c r="BB39" s="55">
        <f>ROUND(BA39,0)</f>
        <v>0</v>
      </c>
      <c r="BC39" s="24" t="str">
        <f>SpellNumber(L39,BB39)</f>
        <v> Zero Only</v>
      </c>
      <c r="IE39" s="50"/>
      <c r="IF39" s="50"/>
      <c r="IG39" s="50"/>
      <c r="IH39" s="50"/>
      <c r="II39" s="50"/>
    </row>
    <row r="40" spans="1:243" s="12" customFormat="1" ht="18">
      <c r="A40" s="34" t="s">
        <v>62</v>
      </c>
      <c r="B40" s="34"/>
      <c r="C40" s="69" t="str">
        <f>SpellNumber($E$2,BB38)</f>
        <v>INR Zero Only</v>
      </c>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1"/>
      <c r="IE40" s="13"/>
      <c r="IF40" s="13"/>
      <c r="IG40" s="13"/>
      <c r="IH40" s="13"/>
      <c r="II40" s="13"/>
    </row>
    <row r="41" spans="1:54" ht="15">
      <c r="A41" s="12"/>
      <c r="B41" s="12"/>
      <c r="N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B41" s="12"/>
    </row>
  </sheetData>
  <sheetProtection password="CA9C" sheet="1" selectLockedCells="1"/>
  <mergeCells count="8">
    <mergeCell ref="A9:BC9"/>
    <mergeCell ref="C40:BC40"/>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9">
      <formula1>IF(ISBLANK(F39),$A$3:$C$3,$B$3:$C$3)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9">
      <formula1>0</formula1>
      <formula2>IF(E39&lt;&gt;"Select",99.9,0)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9">
      <formula1>IF(E39&lt;&gt;"Select",0,-1)</formula1>
      <formula2>IF(E39&lt;&gt;"Select",99.99,-1)</formula2>
    </dataValidation>
    <dataValidation type="list" allowBlank="1" showInputMessage="1" showErrorMessage="1" sqref="L14 L15 L16 L17 L18 L19 L20 L21 L22 L23 L24 L25 L26 L27 L28 L29 L30 L31 L32 L33 L34 L35 L36 L13 L37">
      <formula1>"INR"</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allowBlank="1" showInputMessage="1" showErrorMessage="1" promptTitle="Item Description" prompt="Please enter Item Description in text" sqref="B18:B37"/>
    <dataValidation type="decimal" allowBlank="1" showInputMessage="1" showErrorMessage="1" promptTitle="Rate Entry" prompt="Please enter Basic Rate in Rupees for this item. " errorTitle="Invaid Entry" error="Only Numeric Values are allowed. " sqref="M13:M3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7">
      <formula1>0</formula1>
      <formula2>999999999999999</formula2>
    </dataValidation>
    <dataValidation type="list" allowBlank="1" showInputMessage="1" showErrorMessage="1" sqref="K13:K37">
      <formula1>"Partial Conversion, Full Conversion"</formula1>
    </dataValidation>
    <dataValidation allowBlank="1" showInputMessage="1" showErrorMessage="1" promptTitle="Addition / Deduction" prompt="Please Choose the correct One" sqref="J13:J37"/>
    <dataValidation type="list" showInputMessage="1" showErrorMessage="1" sqref="I13:I37">
      <formula1>"Excess(+), Less(-)"</formula1>
    </dataValidation>
    <dataValidation type="decimal" allowBlank="1" showInputMessage="1" showErrorMessage="1" errorTitle="Invalid Entry" error="Only Numeric Values are allowed. " sqref="A13:A37">
      <formula1>0</formula1>
      <formula2>999999999999999</formula2>
    </dataValidation>
    <dataValidation allowBlank="1" showInputMessage="1" showErrorMessage="1" promptTitle="Itemcode/Make" prompt="Please enter text" sqref="C13:C38"/>
    <dataValidation type="decimal" allowBlank="1" showInputMessage="1" showErrorMessage="1" promptTitle="Rate Entry" prompt="Please enter the Other Taxes2 in Rupees for this item. " errorTitle="Invaid Entry" error="Only Numeric Values are allowed. " sqref="N13:O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7">
      <formula1>0</formula1>
      <formula2>999999999999999</formula2>
    </dataValidation>
    <dataValidation allowBlank="1" showInputMessage="1" showErrorMessage="1" promptTitle="Units" prompt="Please enter Units in text" sqref="E13:E37"/>
    <dataValidation type="decimal" allowBlank="1" showInputMessage="1" showErrorMessage="1" promptTitle="Quantity" prompt="Please enter the Quantity for this item. " errorTitle="Invalid Entry" error="Only Numeric Values are allowed. " sqref="D13:D37 F13:F37">
      <formula1>0</formula1>
      <formula2>999999999999999</formula2>
    </dataValidation>
  </dataValidations>
  <printOptions/>
  <pageMargins left="0.55" right="0.33" top="0.61" bottom="0.51" header="0.3" footer="0.3"/>
  <pageSetup horizontalDpi="600" verticalDpi="600" orientation="landscape" paperSize="9" r:id="rId2"/>
  <ignoredErrors>
    <ignoredError sqref="O13:O29 O31:O35 O36:O37" unlockedFormula="1"/>
  </ignoredErrors>
  <drawing r:id="rId1"/>
</worksheet>
</file>

<file path=xl/worksheets/sheet3.xml><?xml version="1.0" encoding="utf-8"?>
<worksheet xmlns="http://schemas.openxmlformats.org/spreadsheetml/2006/main" xmlns:r="http://schemas.openxmlformats.org/officeDocument/2006/relationships">
  <sheetPr codeName="Sheet16">
    <tabColor theme="4" tint="-0.4999699890613556"/>
  </sheetPr>
  <dimension ref="A1:II30"/>
  <sheetViews>
    <sheetView showGridLines="0" zoomScale="76" zoomScaleNormal="76" workbookViewId="0" topLeftCell="A1">
      <selection activeCell="B8" sqref="B8:BC8"/>
    </sheetView>
  </sheetViews>
  <sheetFormatPr defaultColWidth="9.140625" defaultRowHeight="15"/>
  <cols>
    <col min="1" max="1" width="15.421875" style="51" customWidth="1"/>
    <col min="2" max="2" width="79.421875" style="51" customWidth="1"/>
    <col min="3" max="3" width="16.00390625" style="51" hidden="1" customWidth="1"/>
    <col min="4" max="4" width="14.57421875" style="51" customWidth="1"/>
    <col min="5" max="5" width="11.28125" style="51" customWidth="1"/>
    <col min="6" max="6" width="14.421875" style="51" hidden="1" customWidth="1"/>
    <col min="7" max="7" width="14.140625" style="51" hidden="1" customWidth="1"/>
    <col min="8" max="9" width="12.140625" style="51" hidden="1" customWidth="1"/>
    <col min="10" max="10" width="9.00390625" style="51" hidden="1" customWidth="1"/>
    <col min="11" max="11" width="19.57421875" style="51" hidden="1" customWidth="1"/>
    <col min="12" max="12" width="14.28125" style="51" hidden="1" customWidth="1"/>
    <col min="13" max="13" width="19.00390625" style="51" customWidth="1"/>
    <col min="14" max="14" width="15.28125" style="52" hidden="1" customWidth="1"/>
    <col min="15" max="15" width="14.28125" style="51" hidden="1" customWidth="1"/>
    <col min="16" max="16" width="17.28125" style="51" hidden="1" customWidth="1"/>
    <col min="17" max="17" width="18.421875" style="51" hidden="1" customWidth="1"/>
    <col min="18" max="18" width="17.421875" style="51" hidden="1" customWidth="1"/>
    <col min="19" max="19" width="14.7109375" style="51" hidden="1" customWidth="1"/>
    <col min="20" max="20" width="14.8515625" style="51" hidden="1" customWidth="1"/>
    <col min="21" max="21" width="16.421875" style="51" hidden="1" customWidth="1"/>
    <col min="22" max="22" width="13.00390625" style="51" hidden="1" customWidth="1"/>
    <col min="23" max="51" width="9.140625" style="51" hidden="1" customWidth="1"/>
    <col min="52" max="52" width="10.28125" style="51" hidden="1" customWidth="1"/>
    <col min="53" max="53" width="24.57421875" style="51" customWidth="1"/>
    <col min="54" max="54" width="18.8515625" style="51" hidden="1" customWidth="1"/>
    <col min="55" max="55" width="45.57421875" style="51" customWidth="1"/>
    <col min="56" max="238" width="9.140625" style="51" customWidth="1"/>
    <col min="239" max="243" width="9.140625" style="53" customWidth="1"/>
    <col min="244" max="16384" width="9.140625" style="51" customWidth="1"/>
  </cols>
  <sheetData>
    <row r="1" spans="1:243" s="1" customFormat="1" ht="25.5" customHeight="1">
      <c r="A1" s="72" t="str">
        <f>B2&amp;" BoQ"</f>
        <v>Item Rate BoQ</v>
      </c>
      <c r="B1" s="72"/>
      <c r="C1" s="72"/>
      <c r="D1" s="72"/>
      <c r="E1" s="72"/>
      <c r="F1" s="72"/>
      <c r="G1" s="72"/>
      <c r="H1" s="72"/>
      <c r="I1" s="72"/>
      <c r="J1" s="72"/>
      <c r="K1" s="72"/>
      <c r="L1" s="72"/>
      <c r="O1" s="2"/>
      <c r="P1" s="2"/>
      <c r="Q1" s="3"/>
      <c r="IE1" s="3"/>
      <c r="IF1" s="3"/>
      <c r="IG1" s="3"/>
      <c r="IH1" s="3"/>
      <c r="II1" s="3"/>
    </row>
    <row r="2" spans="1:17" s="1" customFormat="1" ht="25.5" customHeight="1" hidden="1">
      <c r="A2" s="4" t="s">
        <v>3</v>
      </c>
      <c r="B2" s="4" t="s">
        <v>4</v>
      </c>
      <c r="C2" s="57" t="s">
        <v>5</v>
      </c>
      <c r="D2" s="5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3" t="s">
        <v>110</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7"/>
      <c r="IF4" s="7"/>
      <c r="IG4" s="7"/>
      <c r="IH4" s="7"/>
      <c r="II4" s="7"/>
    </row>
    <row r="5" spans="1:243" s="6" customFormat="1" ht="30.75" customHeight="1">
      <c r="A5" s="73" t="s">
        <v>153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7"/>
      <c r="IF5" s="7"/>
      <c r="IG5" s="7"/>
      <c r="IH5" s="7"/>
      <c r="II5" s="7"/>
    </row>
    <row r="6" spans="1:243" s="6" customFormat="1" ht="30.75" customHeight="1">
      <c r="A6" s="73" t="s">
        <v>61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7"/>
      <c r="IF6" s="7"/>
      <c r="IG6" s="7"/>
      <c r="IH6" s="7"/>
      <c r="II6" s="7"/>
    </row>
    <row r="7" spans="1:243" s="6" customFormat="1" ht="29.25" customHeight="1" hidden="1">
      <c r="A7" s="74" t="s">
        <v>10</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7"/>
      <c r="IF7" s="7"/>
      <c r="IG7" s="7"/>
      <c r="IH7" s="7"/>
      <c r="II7" s="7"/>
    </row>
    <row r="8" spans="1:243" s="64" customFormat="1" ht="61.5" customHeight="1">
      <c r="A8" s="8" t="s">
        <v>64</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7"/>
      <c r="IE8" s="65"/>
      <c r="IF8" s="65"/>
      <c r="IG8" s="65"/>
      <c r="IH8" s="65"/>
      <c r="II8" s="65"/>
    </row>
    <row r="9" spans="1:243" s="9" customFormat="1" ht="61.5" customHeight="1">
      <c r="A9" s="66" t="s">
        <v>196</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66</v>
      </c>
      <c r="G11" s="11"/>
      <c r="H11" s="11"/>
      <c r="I11" s="11" t="s">
        <v>20</v>
      </c>
      <c r="J11" s="11" t="s">
        <v>21</v>
      </c>
      <c r="K11" s="11" t="s">
        <v>22</v>
      </c>
      <c r="L11" s="11" t="s">
        <v>23</v>
      </c>
      <c r="M11" s="14" t="s">
        <v>65</v>
      </c>
      <c r="N11" s="11" t="s">
        <v>24</v>
      </c>
      <c r="O11" s="11" t="s">
        <v>109</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3" t="s">
        <v>67</v>
      </c>
      <c r="BB11" s="15" t="s">
        <v>30</v>
      </c>
      <c r="BC11" s="15" t="s">
        <v>31</v>
      </c>
      <c r="IE11" s="13"/>
      <c r="IF11" s="13"/>
      <c r="IG11" s="13"/>
      <c r="IH11" s="13"/>
      <c r="II11" s="13"/>
    </row>
    <row r="12" spans="1:243" s="12" customFormat="1" ht="15">
      <c r="A12" s="16">
        <v>1</v>
      </c>
      <c r="B12" s="16">
        <v>2</v>
      </c>
      <c r="C12" s="16">
        <v>3</v>
      </c>
      <c r="D12" s="16">
        <v>4</v>
      </c>
      <c r="E12" s="16">
        <v>5</v>
      </c>
      <c r="F12" s="16">
        <v>6</v>
      </c>
      <c r="G12" s="16">
        <v>7</v>
      </c>
      <c r="H12" s="16">
        <v>8</v>
      </c>
      <c r="I12" s="16">
        <v>9</v>
      </c>
      <c r="J12" s="16">
        <v>10</v>
      </c>
      <c r="K12" s="16">
        <v>11</v>
      </c>
      <c r="L12" s="16">
        <v>12</v>
      </c>
      <c r="M12" s="16">
        <v>13</v>
      </c>
      <c r="N12" s="16">
        <v>14</v>
      </c>
      <c r="O12" s="16">
        <v>15</v>
      </c>
      <c r="P12" s="16">
        <v>16</v>
      </c>
      <c r="Q12" s="16">
        <v>17</v>
      </c>
      <c r="R12" s="16">
        <v>18</v>
      </c>
      <c r="S12" s="16">
        <v>19</v>
      </c>
      <c r="T12" s="16">
        <v>20</v>
      </c>
      <c r="U12" s="16">
        <v>21</v>
      </c>
      <c r="V12" s="16">
        <v>22</v>
      </c>
      <c r="W12" s="16">
        <v>23</v>
      </c>
      <c r="X12" s="16">
        <v>24</v>
      </c>
      <c r="Y12" s="16">
        <v>25</v>
      </c>
      <c r="Z12" s="16">
        <v>26</v>
      </c>
      <c r="AA12" s="16">
        <v>27</v>
      </c>
      <c r="AB12" s="16">
        <v>28</v>
      </c>
      <c r="AC12" s="16">
        <v>29</v>
      </c>
      <c r="AD12" s="16">
        <v>30</v>
      </c>
      <c r="AE12" s="16">
        <v>31</v>
      </c>
      <c r="AF12" s="16">
        <v>32</v>
      </c>
      <c r="AG12" s="16">
        <v>33</v>
      </c>
      <c r="AH12" s="16">
        <v>34</v>
      </c>
      <c r="AI12" s="16">
        <v>35</v>
      </c>
      <c r="AJ12" s="16">
        <v>36</v>
      </c>
      <c r="AK12" s="16">
        <v>37</v>
      </c>
      <c r="AL12" s="16">
        <v>38</v>
      </c>
      <c r="AM12" s="16">
        <v>39</v>
      </c>
      <c r="AN12" s="16">
        <v>40</v>
      </c>
      <c r="AO12" s="16">
        <v>41</v>
      </c>
      <c r="AP12" s="16">
        <v>42</v>
      </c>
      <c r="AQ12" s="16">
        <v>43</v>
      </c>
      <c r="AR12" s="16">
        <v>44</v>
      </c>
      <c r="AS12" s="16">
        <v>45</v>
      </c>
      <c r="AT12" s="16">
        <v>46</v>
      </c>
      <c r="AU12" s="16">
        <v>47</v>
      </c>
      <c r="AV12" s="16">
        <v>48</v>
      </c>
      <c r="AW12" s="16">
        <v>49</v>
      </c>
      <c r="AX12" s="16">
        <v>50</v>
      </c>
      <c r="AY12" s="16">
        <v>51</v>
      </c>
      <c r="AZ12" s="16">
        <v>52</v>
      </c>
      <c r="BA12" s="16">
        <v>53</v>
      </c>
      <c r="BB12" s="16">
        <v>54</v>
      </c>
      <c r="BC12" s="16">
        <v>55</v>
      </c>
      <c r="IE12" s="13"/>
      <c r="IF12" s="13"/>
      <c r="IG12" s="13"/>
      <c r="IH12" s="13"/>
      <c r="II12" s="13"/>
    </row>
    <row r="13" spans="1:243" s="25" customFormat="1" ht="54">
      <c r="A13" s="17">
        <v>1</v>
      </c>
      <c r="B13" s="24" t="s">
        <v>138</v>
      </c>
      <c r="C13" s="18" t="s">
        <v>34</v>
      </c>
      <c r="D13" s="61">
        <v>1</v>
      </c>
      <c r="E13" s="20" t="s">
        <v>105</v>
      </c>
      <c r="F13" s="62">
        <v>0</v>
      </c>
      <c r="G13" s="27"/>
      <c r="H13" s="21"/>
      <c r="I13" s="19" t="s">
        <v>36</v>
      </c>
      <c r="J13" s="22">
        <f aca="true" t="shared" si="0" ref="J13:J22">IF(I13="Less(-)",-1,1)</f>
        <v>1</v>
      </c>
      <c r="K13" s="23" t="s">
        <v>60</v>
      </c>
      <c r="L13" s="23" t="s">
        <v>7</v>
      </c>
      <c r="M13" s="60"/>
      <c r="N13" s="28"/>
      <c r="O13" s="28">
        <f>ROUND(((M13*D13)*0.18),2)</f>
        <v>0</v>
      </c>
      <c r="P13" s="29"/>
      <c r="Q13" s="28"/>
      <c r="R13" s="28"/>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58">
        <f>total_amount_ba($B$2,$D$2,D13,F13,J13,K13,M13)</f>
        <v>0</v>
      </c>
      <c r="BB13" s="58">
        <f>BA13+SUM(N13:AZ13)</f>
        <v>0</v>
      </c>
      <c r="BC13" s="24" t="str">
        <f>SpellNumber(L13,BB13)</f>
        <v>INR Zero Only</v>
      </c>
      <c r="IE13" s="26">
        <v>1.01</v>
      </c>
      <c r="IF13" s="26" t="s">
        <v>37</v>
      </c>
      <c r="IG13" s="26" t="s">
        <v>33</v>
      </c>
      <c r="IH13" s="26">
        <v>123.223</v>
      </c>
      <c r="II13" s="26" t="s">
        <v>35</v>
      </c>
    </row>
    <row r="14" spans="1:243" s="25" customFormat="1" ht="71.25">
      <c r="A14" s="17">
        <v>2</v>
      </c>
      <c r="B14" s="24" t="s">
        <v>139</v>
      </c>
      <c r="C14" s="18" t="s">
        <v>38</v>
      </c>
      <c r="D14" s="61">
        <v>30</v>
      </c>
      <c r="E14" s="20" t="s">
        <v>108</v>
      </c>
      <c r="F14" s="62">
        <v>0</v>
      </c>
      <c r="G14" s="27"/>
      <c r="H14" s="27"/>
      <c r="I14" s="19" t="s">
        <v>36</v>
      </c>
      <c r="J14" s="22">
        <f t="shared" si="0"/>
        <v>1</v>
      </c>
      <c r="K14" s="23" t="s">
        <v>60</v>
      </c>
      <c r="L14" s="23" t="s">
        <v>7</v>
      </c>
      <c r="M14" s="60"/>
      <c r="N14" s="28"/>
      <c r="O14" s="28">
        <f aca="true" t="shared" si="1" ref="O14:O26">ROUND(((M14*D14)*0.18),2)</f>
        <v>0</v>
      </c>
      <c r="P14" s="29"/>
      <c r="Q14" s="28"/>
      <c r="R14" s="28"/>
      <c r="S14" s="30"/>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58">
        <f aca="true" t="shared" si="2" ref="BA14:BA22">total_amount_ba($B$2,$D$2,D14,F14,J14,K14,M14)</f>
        <v>0</v>
      </c>
      <c r="BB14" s="58">
        <f aca="true" t="shared" si="3" ref="BB14:BB26">BA14+SUM(N14:AZ14)</f>
        <v>0</v>
      </c>
      <c r="BC14" s="24" t="str">
        <f aca="true" t="shared" si="4" ref="BC14:BC22">SpellNumber(L14,BB14)</f>
        <v>INR Zero Only</v>
      </c>
      <c r="IE14" s="26">
        <v>1.02</v>
      </c>
      <c r="IF14" s="26" t="s">
        <v>39</v>
      </c>
      <c r="IG14" s="26" t="s">
        <v>40</v>
      </c>
      <c r="IH14" s="26">
        <v>213</v>
      </c>
      <c r="II14" s="26" t="s">
        <v>35</v>
      </c>
    </row>
    <row r="15" spans="1:243" s="25" customFormat="1" ht="71.25">
      <c r="A15" s="17">
        <v>3</v>
      </c>
      <c r="B15" s="24" t="s">
        <v>140</v>
      </c>
      <c r="C15" s="18" t="s">
        <v>41</v>
      </c>
      <c r="D15" s="61">
        <v>3</v>
      </c>
      <c r="E15" s="20" t="s">
        <v>108</v>
      </c>
      <c r="F15" s="62">
        <v>0</v>
      </c>
      <c r="G15" s="27"/>
      <c r="H15" s="27"/>
      <c r="I15" s="19" t="s">
        <v>36</v>
      </c>
      <c r="J15" s="22">
        <f t="shared" si="0"/>
        <v>1</v>
      </c>
      <c r="K15" s="23" t="s">
        <v>60</v>
      </c>
      <c r="L15" s="23" t="s">
        <v>7</v>
      </c>
      <c r="M15" s="60"/>
      <c r="N15" s="28"/>
      <c r="O15" s="28">
        <f t="shared" si="1"/>
        <v>0</v>
      </c>
      <c r="P15" s="29"/>
      <c r="Q15" s="28"/>
      <c r="R15" s="28"/>
      <c r="S15" s="30"/>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58">
        <f t="shared" si="2"/>
        <v>0</v>
      </c>
      <c r="BB15" s="58">
        <f t="shared" si="3"/>
        <v>0</v>
      </c>
      <c r="BC15" s="24" t="str">
        <f t="shared" si="4"/>
        <v>INR Zero Only</v>
      </c>
      <c r="IE15" s="26">
        <v>2</v>
      </c>
      <c r="IF15" s="26" t="s">
        <v>32</v>
      </c>
      <c r="IG15" s="26" t="s">
        <v>42</v>
      </c>
      <c r="IH15" s="26">
        <v>10</v>
      </c>
      <c r="II15" s="26" t="s">
        <v>35</v>
      </c>
    </row>
    <row r="16" spans="1:243" s="25" customFormat="1" ht="128.25">
      <c r="A16" s="17">
        <v>4</v>
      </c>
      <c r="B16" s="24" t="s">
        <v>141</v>
      </c>
      <c r="C16" s="18" t="s">
        <v>43</v>
      </c>
      <c r="D16" s="61">
        <v>12</v>
      </c>
      <c r="E16" s="20" t="s">
        <v>152</v>
      </c>
      <c r="F16" s="62">
        <v>0</v>
      </c>
      <c r="G16" s="27"/>
      <c r="H16" s="27"/>
      <c r="I16" s="19" t="s">
        <v>36</v>
      </c>
      <c r="J16" s="22">
        <f t="shared" si="0"/>
        <v>1</v>
      </c>
      <c r="K16" s="23" t="s">
        <v>60</v>
      </c>
      <c r="L16" s="23" t="s">
        <v>7</v>
      </c>
      <c r="M16" s="60"/>
      <c r="N16" s="28"/>
      <c r="O16" s="28">
        <f t="shared" si="1"/>
        <v>0</v>
      </c>
      <c r="P16" s="29"/>
      <c r="Q16" s="28"/>
      <c r="R16" s="28"/>
      <c r="S16" s="30"/>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58">
        <f t="shared" si="2"/>
        <v>0</v>
      </c>
      <c r="BB16" s="58">
        <f t="shared" si="3"/>
        <v>0</v>
      </c>
      <c r="BC16" s="24" t="str">
        <f t="shared" si="4"/>
        <v>INR Zero Only</v>
      </c>
      <c r="IE16" s="26">
        <v>3</v>
      </c>
      <c r="IF16" s="26" t="s">
        <v>44</v>
      </c>
      <c r="IG16" s="26" t="s">
        <v>45</v>
      </c>
      <c r="IH16" s="26">
        <v>10</v>
      </c>
      <c r="II16" s="26" t="s">
        <v>35</v>
      </c>
    </row>
    <row r="17" spans="1:243" s="25" customFormat="1" ht="57">
      <c r="A17" s="17">
        <v>5</v>
      </c>
      <c r="B17" s="24" t="s">
        <v>142</v>
      </c>
      <c r="C17" s="18" t="s">
        <v>46</v>
      </c>
      <c r="D17" s="61">
        <v>30</v>
      </c>
      <c r="E17" s="20" t="s">
        <v>108</v>
      </c>
      <c r="F17" s="62">
        <v>0</v>
      </c>
      <c r="G17" s="27"/>
      <c r="H17" s="27"/>
      <c r="I17" s="19" t="s">
        <v>36</v>
      </c>
      <c r="J17" s="22">
        <f t="shared" si="0"/>
        <v>1</v>
      </c>
      <c r="K17" s="23" t="s">
        <v>60</v>
      </c>
      <c r="L17" s="23" t="s">
        <v>7</v>
      </c>
      <c r="M17" s="60"/>
      <c r="N17" s="28"/>
      <c r="O17" s="28">
        <f t="shared" si="1"/>
        <v>0</v>
      </c>
      <c r="P17" s="29"/>
      <c r="Q17" s="28"/>
      <c r="R17" s="28"/>
      <c r="S17" s="30"/>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58">
        <f t="shared" si="2"/>
        <v>0</v>
      </c>
      <c r="BB17" s="58">
        <f t="shared" si="3"/>
        <v>0</v>
      </c>
      <c r="BC17" s="24" t="str">
        <f t="shared" si="4"/>
        <v>INR Zero Only</v>
      </c>
      <c r="IE17" s="26">
        <v>1.01</v>
      </c>
      <c r="IF17" s="26" t="s">
        <v>37</v>
      </c>
      <c r="IG17" s="26" t="s">
        <v>33</v>
      </c>
      <c r="IH17" s="26">
        <v>123.223</v>
      </c>
      <c r="II17" s="26" t="s">
        <v>35</v>
      </c>
    </row>
    <row r="18" spans="1:243" s="25" customFormat="1" ht="57">
      <c r="A18" s="17">
        <v>6</v>
      </c>
      <c r="B18" s="24" t="s">
        <v>143</v>
      </c>
      <c r="C18" s="18" t="s">
        <v>47</v>
      </c>
      <c r="D18" s="61">
        <v>1</v>
      </c>
      <c r="E18" s="20" t="s">
        <v>105</v>
      </c>
      <c r="F18" s="62">
        <v>0</v>
      </c>
      <c r="G18" s="27"/>
      <c r="H18" s="27"/>
      <c r="I18" s="19" t="s">
        <v>36</v>
      </c>
      <c r="J18" s="22">
        <f t="shared" si="0"/>
        <v>1</v>
      </c>
      <c r="K18" s="23" t="s">
        <v>60</v>
      </c>
      <c r="L18" s="23" t="s">
        <v>7</v>
      </c>
      <c r="M18" s="60"/>
      <c r="N18" s="28"/>
      <c r="O18" s="28">
        <f t="shared" si="1"/>
        <v>0</v>
      </c>
      <c r="P18" s="29"/>
      <c r="Q18" s="28"/>
      <c r="R18" s="28"/>
      <c r="S18" s="30"/>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2"/>
      <c r="AV18" s="31"/>
      <c r="AW18" s="31"/>
      <c r="AX18" s="31"/>
      <c r="AY18" s="31"/>
      <c r="AZ18" s="31"/>
      <c r="BA18" s="58">
        <f t="shared" si="2"/>
        <v>0</v>
      </c>
      <c r="BB18" s="58">
        <f t="shared" si="3"/>
        <v>0</v>
      </c>
      <c r="BC18" s="24" t="str">
        <f t="shared" si="4"/>
        <v>INR Zero Only</v>
      </c>
      <c r="IE18" s="26">
        <v>1.02</v>
      </c>
      <c r="IF18" s="26" t="s">
        <v>39</v>
      </c>
      <c r="IG18" s="26" t="s">
        <v>40</v>
      </c>
      <c r="IH18" s="26">
        <v>213</v>
      </c>
      <c r="II18" s="26" t="s">
        <v>35</v>
      </c>
    </row>
    <row r="19" spans="1:243" s="25" customFormat="1" ht="54">
      <c r="A19" s="17">
        <v>7</v>
      </c>
      <c r="B19" s="33" t="s">
        <v>144</v>
      </c>
      <c r="C19" s="18" t="s">
        <v>48</v>
      </c>
      <c r="D19" s="61">
        <v>1</v>
      </c>
      <c r="E19" s="20" t="s">
        <v>105</v>
      </c>
      <c r="F19" s="62">
        <v>0</v>
      </c>
      <c r="G19" s="27"/>
      <c r="H19" s="27"/>
      <c r="I19" s="19" t="s">
        <v>36</v>
      </c>
      <c r="J19" s="22">
        <f t="shared" si="0"/>
        <v>1</v>
      </c>
      <c r="K19" s="23" t="s">
        <v>60</v>
      </c>
      <c r="L19" s="23" t="s">
        <v>7</v>
      </c>
      <c r="M19" s="60"/>
      <c r="N19" s="28"/>
      <c r="O19" s="28">
        <f t="shared" si="1"/>
        <v>0</v>
      </c>
      <c r="P19" s="29"/>
      <c r="Q19" s="28"/>
      <c r="R19" s="28"/>
      <c r="S19" s="30"/>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58">
        <f t="shared" si="2"/>
        <v>0</v>
      </c>
      <c r="BB19" s="58">
        <f t="shared" si="3"/>
        <v>0</v>
      </c>
      <c r="BC19" s="24" t="str">
        <f t="shared" si="4"/>
        <v>INR Zero Only</v>
      </c>
      <c r="IE19" s="26">
        <v>2</v>
      </c>
      <c r="IF19" s="26" t="s">
        <v>32</v>
      </c>
      <c r="IG19" s="26" t="s">
        <v>42</v>
      </c>
      <c r="IH19" s="26">
        <v>10</v>
      </c>
      <c r="II19" s="26" t="s">
        <v>35</v>
      </c>
    </row>
    <row r="20" spans="1:243" s="25" customFormat="1" ht="54">
      <c r="A20" s="17">
        <v>8</v>
      </c>
      <c r="B20" s="33" t="s">
        <v>145</v>
      </c>
      <c r="C20" s="18" t="s">
        <v>49</v>
      </c>
      <c r="D20" s="61">
        <v>3</v>
      </c>
      <c r="E20" s="20" t="s">
        <v>106</v>
      </c>
      <c r="F20" s="62">
        <v>0</v>
      </c>
      <c r="G20" s="27"/>
      <c r="H20" s="27"/>
      <c r="I20" s="19" t="s">
        <v>36</v>
      </c>
      <c r="J20" s="22">
        <f t="shared" si="0"/>
        <v>1</v>
      </c>
      <c r="K20" s="23" t="s">
        <v>60</v>
      </c>
      <c r="L20" s="23" t="s">
        <v>7</v>
      </c>
      <c r="M20" s="60"/>
      <c r="N20" s="28"/>
      <c r="O20" s="28">
        <f t="shared" si="1"/>
        <v>0</v>
      </c>
      <c r="P20" s="29"/>
      <c r="Q20" s="28"/>
      <c r="R20" s="28"/>
      <c r="S20" s="30"/>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58">
        <f t="shared" si="2"/>
        <v>0</v>
      </c>
      <c r="BB20" s="58">
        <f t="shared" si="3"/>
        <v>0</v>
      </c>
      <c r="BC20" s="24" t="str">
        <f t="shared" si="4"/>
        <v>INR Zero Only</v>
      </c>
      <c r="IE20" s="26">
        <v>3</v>
      </c>
      <c r="IF20" s="26" t="s">
        <v>44</v>
      </c>
      <c r="IG20" s="26" t="s">
        <v>45</v>
      </c>
      <c r="IH20" s="26">
        <v>10</v>
      </c>
      <c r="II20" s="26" t="s">
        <v>35</v>
      </c>
    </row>
    <row r="21" spans="1:243" s="25" customFormat="1" ht="49.5" customHeight="1">
      <c r="A21" s="17">
        <v>9</v>
      </c>
      <c r="B21" s="24" t="s">
        <v>146</v>
      </c>
      <c r="C21" s="18" t="s">
        <v>50</v>
      </c>
      <c r="D21" s="61">
        <v>3</v>
      </c>
      <c r="E21" s="20" t="s">
        <v>106</v>
      </c>
      <c r="F21" s="62">
        <v>0</v>
      </c>
      <c r="G21" s="27"/>
      <c r="H21" s="27"/>
      <c r="I21" s="19" t="s">
        <v>36</v>
      </c>
      <c r="J21" s="22">
        <f t="shared" si="0"/>
        <v>1</v>
      </c>
      <c r="K21" s="23" t="s">
        <v>60</v>
      </c>
      <c r="L21" s="23" t="s">
        <v>7</v>
      </c>
      <c r="M21" s="60"/>
      <c r="N21" s="28"/>
      <c r="O21" s="28">
        <f t="shared" si="1"/>
        <v>0</v>
      </c>
      <c r="P21" s="29"/>
      <c r="Q21" s="28"/>
      <c r="R21" s="28"/>
      <c r="S21" s="30"/>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58">
        <f t="shared" si="2"/>
        <v>0</v>
      </c>
      <c r="BB21" s="58">
        <f t="shared" si="3"/>
        <v>0</v>
      </c>
      <c r="BC21" s="24" t="str">
        <f t="shared" si="4"/>
        <v>INR Zero Only</v>
      </c>
      <c r="IE21" s="26">
        <v>1.01</v>
      </c>
      <c r="IF21" s="26" t="s">
        <v>37</v>
      </c>
      <c r="IG21" s="26" t="s">
        <v>33</v>
      </c>
      <c r="IH21" s="26">
        <v>123.223</v>
      </c>
      <c r="II21" s="26" t="s">
        <v>35</v>
      </c>
    </row>
    <row r="22" spans="1:243" s="25" customFormat="1" ht="57">
      <c r="A22" s="17">
        <v>10</v>
      </c>
      <c r="B22" s="24" t="s">
        <v>147</v>
      </c>
      <c r="C22" s="18" t="s">
        <v>51</v>
      </c>
      <c r="D22" s="61">
        <v>35</v>
      </c>
      <c r="E22" s="20" t="s">
        <v>108</v>
      </c>
      <c r="F22" s="62">
        <v>0</v>
      </c>
      <c r="G22" s="27"/>
      <c r="H22" s="27"/>
      <c r="I22" s="19" t="s">
        <v>36</v>
      </c>
      <c r="J22" s="22">
        <f t="shared" si="0"/>
        <v>1</v>
      </c>
      <c r="K22" s="23" t="s">
        <v>60</v>
      </c>
      <c r="L22" s="23" t="s">
        <v>7</v>
      </c>
      <c r="M22" s="60"/>
      <c r="N22" s="28"/>
      <c r="O22" s="28">
        <f t="shared" si="1"/>
        <v>0</v>
      </c>
      <c r="P22" s="29"/>
      <c r="Q22" s="28"/>
      <c r="R22" s="28"/>
      <c r="S22" s="30"/>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58">
        <f t="shared" si="2"/>
        <v>0</v>
      </c>
      <c r="BB22" s="58">
        <f t="shared" si="3"/>
        <v>0</v>
      </c>
      <c r="BC22" s="24" t="str">
        <f t="shared" si="4"/>
        <v>INR Zero Only</v>
      </c>
      <c r="IE22" s="26">
        <v>1.02</v>
      </c>
      <c r="IF22" s="26" t="s">
        <v>39</v>
      </c>
      <c r="IG22" s="26" t="s">
        <v>40</v>
      </c>
      <c r="IH22" s="26">
        <v>213</v>
      </c>
      <c r="II22" s="26" t="s">
        <v>35</v>
      </c>
    </row>
    <row r="23" spans="1:243" s="25" customFormat="1" ht="62.25" customHeight="1">
      <c r="A23" s="17">
        <v>11</v>
      </c>
      <c r="B23" s="33" t="s">
        <v>148</v>
      </c>
      <c r="C23" s="18" t="s">
        <v>54</v>
      </c>
      <c r="D23" s="61">
        <v>35</v>
      </c>
      <c r="E23" s="20" t="s">
        <v>108</v>
      </c>
      <c r="F23" s="62">
        <v>0</v>
      </c>
      <c r="G23" s="27"/>
      <c r="H23" s="27"/>
      <c r="I23" s="19" t="s">
        <v>36</v>
      </c>
      <c r="J23" s="22">
        <f>IF(I23="Less(-)",-1,1)</f>
        <v>1</v>
      </c>
      <c r="K23" s="23" t="s">
        <v>60</v>
      </c>
      <c r="L23" s="23" t="s">
        <v>7</v>
      </c>
      <c r="M23" s="60"/>
      <c r="N23" s="28"/>
      <c r="O23" s="28">
        <f t="shared" si="1"/>
        <v>0</v>
      </c>
      <c r="P23" s="29"/>
      <c r="Q23" s="28"/>
      <c r="R23" s="28"/>
      <c r="S23" s="30"/>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58">
        <f>total_amount_ba($B$2,$D$2,D23,F23,J23,K23,M23)</f>
        <v>0</v>
      </c>
      <c r="BB23" s="58">
        <f t="shared" si="3"/>
        <v>0</v>
      </c>
      <c r="BC23" s="24" t="str">
        <f>SpellNumber(L23,BB23)</f>
        <v>INR Zero Only</v>
      </c>
      <c r="IE23" s="26">
        <v>1.02</v>
      </c>
      <c r="IF23" s="26" t="s">
        <v>39</v>
      </c>
      <c r="IG23" s="26" t="s">
        <v>40</v>
      </c>
      <c r="IH23" s="26">
        <v>213</v>
      </c>
      <c r="II23" s="26" t="s">
        <v>35</v>
      </c>
    </row>
    <row r="24" spans="1:243" s="25" customFormat="1" ht="57">
      <c r="A24" s="17">
        <v>12</v>
      </c>
      <c r="B24" s="33" t="s">
        <v>149</v>
      </c>
      <c r="C24" s="18" t="s">
        <v>55</v>
      </c>
      <c r="D24" s="61">
        <v>25</v>
      </c>
      <c r="E24" s="20" t="s">
        <v>108</v>
      </c>
      <c r="F24" s="62">
        <v>0</v>
      </c>
      <c r="G24" s="27"/>
      <c r="H24" s="27"/>
      <c r="I24" s="19" t="s">
        <v>36</v>
      </c>
      <c r="J24" s="22">
        <f>IF(I24="Less(-)",-1,1)</f>
        <v>1</v>
      </c>
      <c r="K24" s="23" t="s">
        <v>60</v>
      </c>
      <c r="L24" s="23" t="s">
        <v>7</v>
      </c>
      <c r="M24" s="60"/>
      <c r="N24" s="28"/>
      <c r="O24" s="28">
        <f t="shared" si="1"/>
        <v>0</v>
      </c>
      <c r="P24" s="29"/>
      <c r="Q24" s="28"/>
      <c r="R24" s="28"/>
      <c r="S24" s="30"/>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58">
        <f>total_amount_ba($B$2,$D$2,D24,F24,J24,K24,M24)</f>
        <v>0</v>
      </c>
      <c r="BB24" s="58">
        <f t="shared" si="3"/>
        <v>0</v>
      </c>
      <c r="BC24" s="24" t="str">
        <f>SpellNumber(L24,BB24)</f>
        <v>INR Zero Only</v>
      </c>
      <c r="IE24" s="26"/>
      <c r="IF24" s="26"/>
      <c r="IG24" s="26"/>
      <c r="IH24" s="26"/>
      <c r="II24" s="26"/>
    </row>
    <row r="25" spans="1:243" s="25" customFormat="1" ht="54">
      <c r="A25" s="17">
        <v>13</v>
      </c>
      <c r="B25" s="33" t="s">
        <v>150</v>
      </c>
      <c r="C25" s="18" t="s">
        <v>56</v>
      </c>
      <c r="D25" s="61">
        <v>1</v>
      </c>
      <c r="E25" s="20" t="s">
        <v>105</v>
      </c>
      <c r="F25" s="62">
        <v>0</v>
      </c>
      <c r="G25" s="27"/>
      <c r="H25" s="27"/>
      <c r="I25" s="19" t="s">
        <v>36</v>
      </c>
      <c r="J25" s="22">
        <f>IF(I25="Less(-)",-1,1)</f>
        <v>1</v>
      </c>
      <c r="K25" s="23" t="s">
        <v>60</v>
      </c>
      <c r="L25" s="23" t="s">
        <v>7</v>
      </c>
      <c r="M25" s="60"/>
      <c r="N25" s="28"/>
      <c r="O25" s="28">
        <f t="shared" si="1"/>
        <v>0</v>
      </c>
      <c r="P25" s="29"/>
      <c r="Q25" s="28"/>
      <c r="R25" s="28"/>
      <c r="S25" s="30"/>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58">
        <f>total_amount_ba($B$2,$D$2,D25,F25,J25,K25,M25)</f>
        <v>0</v>
      </c>
      <c r="BB25" s="58">
        <f t="shared" si="3"/>
        <v>0</v>
      </c>
      <c r="BC25" s="24" t="str">
        <f>SpellNumber(L25,BB25)</f>
        <v>INR Zero Only</v>
      </c>
      <c r="IE25" s="26"/>
      <c r="IF25" s="26"/>
      <c r="IG25" s="26"/>
      <c r="IH25" s="26"/>
      <c r="II25" s="26"/>
    </row>
    <row r="26" spans="1:243" s="25" customFormat="1" ht="71.25">
      <c r="A26" s="17">
        <v>14</v>
      </c>
      <c r="B26" s="33" t="s">
        <v>151</v>
      </c>
      <c r="C26" s="18" t="s">
        <v>68</v>
      </c>
      <c r="D26" s="61">
        <v>25</v>
      </c>
      <c r="E26" s="20" t="s">
        <v>108</v>
      </c>
      <c r="F26" s="62">
        <v>0</v>
      </c>
      <c r="G26" s="27"/>
      <c r="H26" s="27"/>
      <c r="I26" s="19" t="s">
        <v>36</v>
      </c>
      <c r="J26" s="22">
        <f>IF(I26="Less(-)",-1,1)</f>
        <v>1</v>
      </c>
      <c r="K26" s="23" t="s">
        <v>60</v>
      </c>
      <c r="L26" s="23" t="s">
        <v>7</v>
      </c>
      <c r="M26" s="60"/>
      <c r="N26" s="28"/>
      <c r="O26" s="28">
        <f t="shared" si="1"/>
        <v>0</v>
      </c>
      <c r="P26" s="29"/>
      <c r="Q26" s="28"/>
      <c r="R26" s="28"/>
      <c r="S26" s="30"/>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58">
        <f>total_amount_ba($B$2,$D$2,D26,F26,J26,K26,M26)</f>
        <v>0</v>
      </c>
      <c r="BB26" s="58">
        <f t="shared" si="3"/>
        <v>0</v>
      </c>
      <c r="BC26" s="24" t="str">
        <f>SpellNumber(L26,BB26)</f>
        <v>INR Zero Only</v>
      </c>
      <c r="IE26" s="26"/>
      <c r="IF26" s="26"/>
      <c r="IG26" s="26"/>
      <c r="IH26" s="26"/>
      <c r="II26" s="26"/>
    </row>
    <row r="27" spans="1:243" s="49" customFormat="1" ht="39" customHeight="1">
      <c r="A27" s="34" t="s">
        <v>58</v>
      </c>
      <c r="B27" s="35"/>
      <c r="C27" s="18"/>
      <c r="D27" s="36"/>
      <c r="E27" s="36"/>
      <c r="F27" s="36"/>
      <c r="G27" s="36"/>
      <c r="H27" s="37"/>
      <c r="I27" s="37"/>
      <c r="J27" s="37"/>
      <c r="K27" s="37"/>
      <c r="L27" s="38"/>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59">
        <f>SUM(BA13:BA26)</f>
        <v>0</v>
      </c>
      <c r="BB27" s="59">
        <f>SUM(BB13:BB26)</f>
        <v>0</v>
      </c>
      <c r="BC27" s="24" t="str">
        <f>SpellNumber($E$2,BB27)</f>
        <v>INR Zero Only</v>
      </c>
      <c r="IE27" s="50"/>
      <c r="IF27" s="50"/>
      <c r="IG27" s="50"/>
      <c r="IH27" s="50"/>
      <c r="II27" s="50"/>
    </row>
    <row r="28" spans="1:243" s="49" customFormat="1" ht="33.75" customHeight="1" hidden="1">
      <c r="A28" s="35" t="s">
        <v>63</v>
      </c>
      <c r="B28" s="40"/>
      <c r="C28" s="41"/>
      <c r="D28" s="42"/>
      <c r="E28" s="43" t="s">
        <v>59</v>
      </c>
      <c r="F28" s="56"/>
      <c r="G28" s="44"/>
      <c r="H28" s="45"/>
      <c r="I28" s="45"/>
      <c r="J28" s="45"/>
      <c r="K28" s="46"/>
      <c r="L28" s="47"/>
      <c r="M28" s="48"/>
      <c r="O28" s="25"/>
      <c r="P28" s="25"/>
      <c r="Q28" s="25"/>
      <c r="R28" s="25"/>
      <c r="S28" s="25"/>
      <c r="BA28" s="54">
        <f>IF(ISBLANK(F28),0,IF(E28="Excess (+)",ROUND(BA27+(BA27*F28),2),IF(E28="Less (-)",ROUND(BA27+(BA27*F28*(-1)),2),0)))</f>
        <v>0</v>
      </c>
      <c r="BB28" s="55">
        <f>ROUND(BA28,0)</f>
        <v>0</v>
      </c>
      <c r="BC28" s="24" t="str">
        <f>SpellNumber(L28,BB28)</f>
        <v> Zero Only</v>
      </c>
      <c r="IE28" s="50"/>
      <c r="IF28" s="50"/>
      <c r="IG28" s="50"/>
      <c r="IH28" s="50"/>
      <c r="II28" s="50"/>
    </row>
    <row r="29" spans="1:243" s="12" customFormat="1" ht="18">
      <c r="A29" s="34" t="s">
        <v>62</v>
      </c>
      <c r="B29" s="34"/>
      <c r="C29" s="69" t="str">
        <f>SpellNumber($E$2,BB27)</f>
        <v>INR Zero Only</v>
      </c>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1"/>
      <c r="IE29" s="13"/>
      <c r="IF29" s="13"/>
      <c r="IG29" s="13"/>
      <c r="IH29" s="13"/>
      <c r="II29" s="13"/>
    </row>
    <row r="30" spans="1:54" ht="15">
      <c r="A30" s="12"/>
      <c r="B30" s="12"/>
      <c r="N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B30" s="12"/>
    </row>
  </sheetData>
  <sheetProtection password="C71F" sheet="1" selectLockedCells="1"/>
  <mergeCells count="8">
    <mergeCell ref="A9:BC9"/>
    <mergeCell ref="C29:BC29"/>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Percentage Rate" errorTitle="Invalid Entry" error="Please Choose the Percentage Option then Enter the Percentage Rate" sqref="F28">
      <formula1>IF(E28&lt;&gt;"Select",0,-1)</formula1>
      <formula2>IF(E28&lt;&gt;"Select",99.99,-1)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8">
      <formula1>0</formula1>
      <formula2>IF(E28&lt;&gt;"Select",99.9,0)</formula2>
    </dataValidation>
    <dataValidation type="list" showInputMessage="1" showErrorMessage="1" promptTitle="Less or Excess" prompt="Please select either LESS  ( - )  or  EXCESS  ( + )" errorTitle="Please enter valid values only" error="Please select either LESS ( - ) or  EXCESS  ( + )" sqref="E28">
      <formula1>IF(ISBLANK(F28),$A$3:$C$3,$B$3:$C$3)</formula1>
    </dataValidation>
    <dataValidation type="list" showInputMessage="1" showErrorMessage="1" promptTitle="Option C1 or D1" prompt="Please select the Option C1 or Option D1" errorTitle="Please enter valid values only" error="Please select the Option C1 or Option D1" sqref="D28">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allowBlank="1" showInputMessage="1" showErrorMessage="1" sqref="L23 L24 L25 L13 L14 L15 L16 L17 L18 L19 L20 L21 L22 L26">
      <formula1>"INR"</formula1>
    </dataValidation>
    <dataValidation type="decimal" allowBlank="1" showInputMessage="1" showErrorMessage="1" promptTitle="Quantity" prompt="Please enter the Quantity for this item. " errorTitle="Invalid Entry" error="Only Numeric Values are allowed. " sqref="D13:D26 F13:F26">
      <formula1>0</formula1>
      <formula2>999999999999999</formula2>
    </dataValidation>
    <dataValidation allowBlank="1" showInputMessage="1" showErrorMessage="1" promptTitle="Units" prompt="Please enter Units in text" sqref="E13:E26"/>
    <dataValidation type="decimal" allowBlank="1" showInputMessage="1" showErrorMessage="1" promptTitle="Rate Entry" prompt="Please enter the Inspection Charges in Rupees for this item. " errorTitle="Invaid Entry" error="Only Numeric Values are allowed. " sqref="Q13:Q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6">
      <formula1>0</formula1>
      <formula2>999999999999999</formula2>
    </dataValidation>
    <dataValidation allowBlank="1" showInputMessage="1" showErrorMessage="1" promptTitle="Itemcode/Make" prompt="Please enter text" sqref="C13:C27"/>
    <dataValidation type="decimal" allowBlank="1" showInputMessage="1" showErrorMessage="1" errorTitle="Invalid Entry" error="Only Numeric Values are allowed. " sqref="A13:A26">
      <formula1>0</formula1>
      <formula2>999999999999999</formula2>
    </dataValidation>
    <dataValidation type="list" showInputMessage="1" showErrorMessage="1" sqref="I13:I26">
      <formula1>"Excess(+), Less(-)"</formula1>
    </dataValidation>
    <dataValidation allowBlank="1" showInputMessage="1" showErrorMessage="1" promptTitle="Addition / Deduction" prompt="Please Choose the correct One" sqref="J13:J26"/>
    <dataValidation type="list" allowBlank="1" showInputMessage="1" showErrorMessage="1" sqref="K13:K26">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3:M26">
      <formula1>0</formula1>
      <formula2>999999999999999</formula2>
    </dataValidation>
    <dataValidation allowBlank="1" showInputMessage="1" showErrorMessage="1" promptTitle="Item Description" prompt="Please enter Item Description in text" sqref="B18:B26"/>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s>
  <printOptions/>
  <pageMargins left="0.55" right="0.33" top="0.61" bottom="0.51"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18">
    <tabColor theme="4" tint="-0.4999699890613556"/>
  </sheetPr>
  <dimension ref="A1:II47"/>
  <sheetViews>
    <sheetView showGridLines="0" zoomScale="73" zoomScaleNormal="73" zoomScalePageLayoutView="0" workbookViewId="0" topLeftCell="A35">
      <selection activeCell="B8" sqref="B8:BC8"/>
    </sheetView>
  </sheetViews>
  <sheetFormatPr defaultColWidth="9.140625" defaultRowHeight="15"/>
  <cols>
    <col min="1" max="1" width="15.421875" style="51" customWidth="1"/>
    <col min="2" max="2" width="79.421875" style="51" customWidth="1"/>
    <col min="3" max="3" width="16.00390625" style="51" hidden="1" customWidth="1"/>
    <col min="4" max="4" width="14.57421875" style="51" customWidth="1"/>
    <col min="5" max="5" width="11.28125" style="51" customWidth="1"/>
    <col min="6" max="6" width="14.421875" style="51" hidden="1" customWidth="1"/>
    <col min="7" max="7" width="14.140625" style="51" hidden="1" customWidth="1"/>
    <col min="8" max="9" width="12.140625" style="51" hidden="1" customWidth="1"/>
    <col min="10" max="10" width="9.00390625" style="51" hidden="1" customWidth="1"/>
    <col min="11" max="11" width="19.57421875" style="51" hidden="1" customWidth="1"/>
    <col min="12" max="12" width="14.28125" style="51" hidden="1" customWidth="1"/>
    <col min="13" max="13" width="19.00390625" style="51" customWidth="1"/>
    <col min="14" max="14" width="15.28125" style="52" hidden="1" customWidth="1"/>
    <col min="15" max="15" width="14.28125" style="51" hidden="1" customWidth="1"/>
    <col min="16" max="16" width="17.28125" style="51" hidden="1" customWidth="1"/>
    <col min="17" max="17" width="18.421875" style="51" hidden="1" customWidth="1"/>
    <col min="18" max="18" width="17.421875" style="51" hidden="1" customWidth="1"/>
    <col min="19" max="19" width="14.7109375" style="51" hidden="1" customWidth="1"/>
    <col min="20" max="20" width="14.8515625" style="51" hidden="1" customWidth="1"/>
    <col min="21" max="21" width="16.421875" style="51" hidden="1" customWidth="1"/>
    <col min="22" max="22" width="13.00390625" style="51" hidden="1" customWidth="1"/>
    <col min="23" max="51" width="9.140625" style="51" hidden="1" customWidth="1"/>
    <col min="52" max="52" width="10.28125" style="51" hidden="1" customWidth="1"/>
    <col min="53" max="53" width="24.57421875" style="51" customWidth="1"/>
    <col min="54" max="54" width="18.8515625" style="51" hidden="1" customWidth="1"/>
    <col min="55" max="55" width="45.57421875" style="51" customWidth="1"/>
    <col min="56" max="238" width="9.140625" style="51" customWidth="1"/>
    <col min="239" max="243" width="9.140625" style="53" customWidth="1"/>
    <col min="244" max="16384" width="9.140625" style="51" customWidth="1"/>
  </cols>
  <sheetData>
    <row r="1" spans="1:243" s="1" customFormat="1" ht="25.5" customHeight="1">
      <c r="A1" s="72" t="str">
        <f>B2&amp;" BoQ"</f>
        <v>Item Rate BoQ</v>
      </c>
      <c r="B1" s="72"/>
      <c r="C1" s="72"/>
      <c r="D1" s="72"/>
      <c r="E1" s="72"/>
      <c r="F1" s="72"/>
      <c r="G1" s="72"/>
      <c r="H1" s="72"/>
      <c r="I1" s="72"/>
      <c r="J1" s="72"/>
      <c r="K1" s="72"/>
      <c r="L1" s="72"/>
      <c r="O1" s="2"/>
      <c r="P1" s="2"/>
      <c r="Q1" s="3"/>
      <c r="IE1" s="3"/>
      <c r="IF1" s="3"/>
      <c r="IG1" s="3"/>
      <c r="IH1" s="3"/>
      <c r="II1" s="3"/>
    </row>
    <row r="2" spans="1:17" s="1" customFormat="1" ht="25.5" customHeight="1" hidden="1">
      <c r="A2" s="4" t="s">
        <v>3</v>
      </c>
      <c r="B2" s="4" t="s">
        <v>4</v>
      </c>
      <c r="C2" s="57" t="s">
        <v>5</v>
      </c>
      <c r="D2" s="5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3" t="s">
        <v>110</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7"/>
      <c r="IF4" s="7"/>
      <c r="IG4" s="7"/>
      <c r="IH4" s="7"/>
      <c r="II4" s="7"/>
    </row>
    <row r="5" spans="1:243" s="6" customFormat="1" ht="30.75" customHeight="1">
      <c r="A5" s="73" t="s">
        <v>153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7"/>
      <c r="IF5" s="7"/>
      <c r="IG5" s="7"/>
      <c r="IH5" s="7"/>
      <c r="II5" s="7"/>
    </row>
    <row r="6" spans="1:243" s="6" customFormat="1" ht="30.75" customHeight="1">
      <c r="A6" s="73" t="s">
        <v>61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7"/>
      <c r="IF6" s="7"/>
      <c r="IG6" s="7"/>
      <c r="IH6" s="7"/>
      <c r="II6" s="7"/>
    </row>
    <row r="7" spans="1:243" s="6" customFormat="1" ht="29.25" customHeight="1" hidden="1">
      <c r="A7" s="74" t="s">
        <v>10</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7"/>
      <c r="IF7" s="7"/>
      <c r="IG7" s="7"/>
      <c r="IH7" s="7"/>
      <c r="II7" s="7"/>
    </row>
    <row r="8" spans="1:243" s="64" customFormat="1" ht="61.5" customHeight="1">
      <c r="A8" s="8" t="s">
        <v>64</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7"/>
      <c r="IE8" s="65"/>
      <c r="IF8" s="65"/>
      <c r="IG8" s="65"/>
      <c r="IH8" s="65"/>
      <c r="II8" s="65"/>
    </row>
    <row r="9" spans="1:243" s="9" customFormat="1" ht="61.5" customHeight="1">
      <c r="A9" s="66" t="s">
        <v>189</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66</v>
      </c>
      <c r="G11" s="11"/>
      <c r="H11" s="11"/>
      <c r="I11" s="11" t="s">
        <v>20</v>
      </c>
      <c r="J11" s="11" t="s">
        <v>21</v>
      </c>
      <c r="K11" s="11" t="s">
        <v>22</v>
      </c>
      <c r="L11" s="11" t="s">
        <v>23</v>
      </c>
      <c r="M11" s="14" t="s">
        <v>65</v>
      </c>
      <c r="N11" s="11" t="s">
        <v>24</v>
      </c>
      <c r="O11" s="11" t="s">
        <v>109</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3" t="s">
        <v>67</v>
      </c>
      <c r="BB11" s="15" t="s">
        <v>30</v>
      </c>
      <c r="BC11" s="15" t="s">
        <v>31</v>
      </c>
      <c r="IE11" s="13"/>
      <c r="IF11" s="13"/>
      <c r="IG11" s="13"/>
      <c r="IH11" s="13"/>
      <c r="II11" s="13"/>
    </row>
    <row r="12" spans="1:243" s="12" customFormat="1" ht="15">
      <c r="A12" s="16">
        <v>1</v>
      </c>
      <c r="B12" s="16">
        <v>2</v>
      </c>
      <c r="C12" s="16">
        <v>3</v>
      </c>
      <c r="D12" s="16">
        <v>4</v>
      </c>
      <c r="E12" s="16">
        <v>5</v>
      </c>
      <c r="F12" s="16">
        <v>6</v>
      </c>
      <c r="G12" s="16">
        <v>7</v>
      </c>
      <c r="H12" s="16">
        <v>8</v>
      </c>
      <c r="I12" s="16">
        <v>9</v>
      </c>
      <c r="J12" s="16">
        <v>10</v>
      </c>
      <c r="K12" s="16">
        <v>11</v>
      </c>
      <c r="L12" s="16">
        <v>12</v>
      </c>
      <c r="M12" s="16">
        <v>13</v>
      </c>
      <c r="N12" s="16">
        <v>14</v>
      </c>
      <c r="O12" s="16">
        <v>15</v>
      </c>
      <c r="P12" s="16">
        <v>16</v>
      </c>
      <c r="Q12" s="16">
        <v>17</v>
      </c>
      <c r="R12" s="16">
        <v>18</v>
      </c>
      <c r="S12" s="16">
        <v>19</v>
      </c>
      <c r="T12" s="16">
        <v>20</v>
      </c>
      <c r="U12" s="16">
        <v>21</v>
      </c>
      <c r="V12" s="16">
        <v>22</v>
      </c>
      <c r="W12" s="16">
        <v>23</v>
      </c>
      <c r="X12" s="16">
        <v>24</v>
      </c>
      <c r="Y12" s="16">
        <v>25</v>
      </c>
      <c r="Z12" s="16">
        <v>26</v>
      </c>
      <c r="AA12" s="16">
        <v>27</v>
      </c>
      <c r="AB12" s="16">
        <v>28</v>
      </c>
      <c r="AC12" s="16">
        <v>29</v>
      </c>
      <c r="AD12" s="16">
        <v>30</v>
      </c>
      <c r="AE12" s="16">
        <v>31</v>
      </c>
      <c r="AF12" s="16">
        <v>32</v>
      </c>
      <c r="AG12" s="16">
        <v>33</v>
      </c>
      <c r="AH12" s="16">
        <v>34</v>
      </c>
      <c r="AI12" s="16">
        <v>35</v>
      </c>
      <c r="AJ12" s="16">
        <v>36</v>
      </c>
      <c r="AK12" s="16">
        <v>37</v>
      </c>
      <c r="AL12" s="16">
        <v>38</v>
      </c>
      <c r="AM12" s="16">
        <v>39</v>
      </c>
      <c r="AN12" s="16">
        <v>40</v>
      </c>
      <c r="AO12" s="16">
        <v>41</v>
      </c>
      <c r="AP12" s="16">
        <v>42</v>
      </c>
      <c r="AQ12" s="16">
        <v>43</v>
      </c>
      <c r="AR12" s="16">
        <v>44</v>
      </c>
      <c r="AS12" s="16">
        <v>45</v>
      </c>
      <c r="AT12" s="16">
        <v>46</v>
      </c>
      <c r="AU12" s="16">
        <v>47</v>
      </c>
      <c r="AV12" s="16">
        <v>48</v>
      </c>
      <c r="AW12" s="16">
        <v>49</v>
      </c>
      <c r="AX12" s="16">
        <v>50</v>
      </c>
      <c r="AY12" s="16">
        <v>51</v>
      </c>
      <c r="AZ12" s="16">
        <v>52</v>
      </c>
      <c r="BA12" s="16">
        <v>53</v>
      </c>
      <c r="BB12" s="16">
        <v>54</v>
      </c>
      <c r="BC12" s="16">
        <v>55</v>
      </c>
      <c r="IE12" s="13"/>
      <c r="IF12" s="13"/>
      <c r="IG12" s="13"/>
      <c r="IH12" s="13"/>
      <c r="II12" s="13"/>
    </row>
    <row r="13" spans="1:243" s="25" customFormat="1" ht="71.25">
      <c r="A13" s="17">
        <v>1</v>
      </c>
      <c r="B13" s="24" t="s">
        <v>176</v>
      </c>
      <c r="C13" s="18" t="s">
        <v>34</v>
      </c>
      <c r="D13" s="61">
        <v>3.98</v>
      </c>
      <c r="E13" s="20" t="s">
        <v>106</v>
      </c>
      <c r="F13" s="62">
        <v>0</v>
      </c>
      <c r="G13" s="27"/>
      <c r="H13" s="21"/>
      <c r="I13" s="19" t="s">
        <v>36</v>
      </c>
      <c r="J13" s="22">
        <f>IF(I13="Less(-)",-1,1)</f>
        <v>1</v>
      </c>
      <c r="K13" s="23" t="s">
        <v>60</v>
      </c>
      <c r="L13" s="23" t="s">
        <v>7</v>
      </c>
      <c r="M13" s="60"/>
      <c r="N13" s="28"/>
      <c r="O13" s="28">
        <f>ROUND(((M13*D13)*0.18),2)</f>
        <v>0</v>
      </c>
      <c r="P13" s="29"/>
      <c r="Q13" s="28"/>
      <c r="R13" s="28"/>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58">
        <f>total_amount_ba($B$2,$D$2,D13,F13,J13,K13,M13)</f>
        <v>0</v>
      </c>
      <c r="BB13" s="58">
        <f>BA13+SUM(N13:AZ13)</f>
        <v>0</v>
      </c>
      <c r="BC13" s="24" t="str">
        <f>SpellNumber(L13,BB13)</f>
        <v>INR Zero Only</v>
      </c>
      <c r="IE13" s="26">
        <v>1.01</v>
      </c>
      <c r="IF13" s="26" t="s">
        <v>37</v>
      </c>
      <c r="IG13" s="26" t="s">
        <v>33</v>
      </c>
      <c r="IH13" s="26">
        <v>123.223</v>
      </c>
      <c r="II13" s="26" t="s">
        <v>35</v>
      </c>
    </row>
    <row r="14" spans="1:243" s="25" customFormat="1" ht="57">
      <c r="A14" s="17">
        <v>2</v>
      </c>
      <c r="B14" s="24" t="s">
        <v>177</v>
      </c>
      <c r="C14" s="18" t="s">
        <v>38</v>
      </c>
      <c r="D14" s="61">
        <v>2</v>
      </c>
      <c r="E14" s="20" t="s">
        <v>170</v>
      </c>
      <c r="F14" s="62">
        <v>0</v>
      </c>
      <c r="G14" s="27"/>
      <c r="H14" s="21"/>
      <c r="I14" s="19" t="s">
        <v>36</v>
      </c>
      <c r="J14" s="22">
        <f aca="true" t="shared" si="0" ref="J14:J43">IF(I14="Less(-)",-1,1)</f>
        <v>1</v>
      </c>
      <c r="K14" s="23" t="s">
        <v>60</v>
      </c>
      <c r="L14" s="23" t="s">
        <v>7</v>
      </c>
      <c r="M14" s="60"/>
      <c r="N14" s="28"/>
      <c r="O14" s="28">
        <f aca="true" t="shared" si="1" ref="O14:O43">ROUND(((M14*D14)*0.18),2)</f>
        <v>0</v>
      </c>
      <c r="P14" s="29"/>
      <c r="Q14" s="28"/>
      <c r="R14" s="28"/>
      <c r="S14" s="30"/>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58">
        <f aca="true" t="shared" si="2" ref="BA14:BA43">total_amount_ba($B$2,$D$2,D14,F14,J14,K14,M14)</f>
        <v>0</v>
      </c>
      <c r="BB14" s="58">
        <f aca="true" t="shared" si="3" ref="BB14:BB43">BA14+SUM(N14:AZ14)</f>
        <v>0</v>
      </c>
      <c r="BC14" s="24" t="str">
        <f aca="true" t="shared" si="4" ref="BC14:BC43">SpellNumber(L14,BB14)</f>
        <v>INR Zero Only</v>
      </c>
      <c r="IE14" s="26"/>
      <c r="IF14" s="26"/>
      <c r="IG14" s="26"/>
      <c r="IH14" s="26"/>
      <c r="II14" s="26"/>
    </row>
    <row r="15" spans="1:243" s="25" customFormat="1" ht="57">
      <c r="A15" s="17">
        <v>3</v>
      </c>
      <c r="B15" s="24" t="s">
        <v>178</v>
      </c>
      <c r="C15" s="18" t="s">
        <v>41</v>
      </c>
      <c r="D15" s="61">
        <v>1.12</v>
      </c>
      <c r="E15" s="20" t="s">
        <v>106</v>
      </c>
      <c r="F15" s="62">
        <v>0</v>
      </c>
      <c r="G15" s="27"/>
      <c r="H15" s="21"/>
      <c r="I15" s="19" t="s">
        <v>36</v>
      </c>
      <c r="J15" s="22">
        <f t="shared" si="0"/>
        <v>1</v>
      </c>
      <c r="K15" s="23" t="s">
        <v>60</v>
      </c>
      <c r="L15" s="23" t="s">
        <v>7</v>
      </c>
      <c r="M15" s="60"/>
      <c r="N15" s="28"/>
      <c r="O15" s="28">
        <f t="shared" si="1"/>
        <v>0</v>
      </c>
      <c r="P15" s="29"/>
      <c r="Q15" s="28"/>
      <c r="R15" s="28"/>
      <c r="S15" s="30"/>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58">
        <f t="shared" si="2"/>
        <v>0</v>
      </c>
      <c r="BB15" s="58">
        <f t="shared" si="3"/>
        <v>0</v>
      </c>
      <c r="BC15" s="24" t="str">
        <f t="shared" si="4"/>
        <v>INR Zero Only</v>
      </c>
      <c r="IE15" s="26"/>
      <c r="IF15" s="26"/>
      <c r="IG15" s="26"/>
      <c r="IH15" s="26"/>
      <c r="II15" s="26"/>
    </row>
    <row r="16" spans="1:243" s="25" customFormat="1" ht="57">
      <c r="A16" s="17">
        <v>4</v>
      </c>
      <c r="B16" s="24" t="s">
        <v>171</v>
      </c>
      <c r="C16" s="18" t="s">
        <v>43</v>
      </c>
      <c r="D16" s="61">
        <v>2.244</v>
      </c>
      <c r="E16" s="20" t="s">
        <v>106</v>
      </c>
      <c r="F16" s="62">
        <v>0</v>
      </c>
      <c r="G16" s="27"/>
      <c r="H16" s="21"/>
      <c r="I16" s="19" t="s">
        <v>36</v>
      </c>
      <c r="J16" s="22">
        <f t="shared" si="0"/>
        <v>1</v>
      </c>
      <c r="K16" s="23" t="s">
        <v>60</v>
      </c>
      <c r="L16" s="23" t="s">
        <v>7</v>
      </c>
      <c r="M16" s="60"/>
      <c r="N16" s="28"/>
      <c r="O16" s="28">
        <f t="shared" si="1"/>
        <v>0</v>
      </c>
      <c r="P16" s="29"/>
      <c r="Q16" s="28"/>
      <c r="R16" s="28"/>
      <c r="S16" s="30"/>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58">
        <f t="shared" si="2"/>
        <v>0</v>
      </c>
      <c r="BB16" s="58">
        <f t="shared" si="3"/>
        <v>0</v>
      </c>
      <c r="BC16" s="24" t="str">
        <f t="shared" si="4"/>
        <v>INR Zero Only</v>
      </c>
      <c r="IE16" s="26"/>
      <c r="IF16" s="26"/>
      <c r="IG16" s="26"/>
      <c r="IH16" s="26"/>
      <c r="II16" s="26"/>
    </row>
    <row r="17" spans="1:243" s="25" customFormat="1" ht="57">
      <c r="A17" s="17">
        <v>5</v>
      </c>
      <c r="B17" s="24" t="s">
        <v>172</v>
      </c>
      <c r="C17" s="18" t="s">
        <v>46</v>
      </c>
      <c r="D17" s="61">
        <v>92.28</v>
      </c>
      <c r="E17" s="20" t="s">
        <v>107</v>
      </c>
      <c r="F17" s="62">
        <v>0</v>
      </c>
      <c r="G17" s="27"/>
      <c r="H17" s="21"/>
      <c r="I17" s="19" t="s">
        <v>36</v>
      </c>
      <c r="J17" s="22">
        <f t="shared" si="0"/>
        <v>1</v>
      </c>
      <c r="K17" s="23" t="s">
        <v>60</v>
      </c>
      <c r="L17" s="23" t="s">
        <v>7</v>
      </c>
      <c r="M17" s="60"/>
      <c r="N17" s="28"/>
      <c r="O17" s="28">
        <f t="shared" si="1"/>
        <v>0</v>
      </c>
      <c r="P17" s="29"/>
      <c r="Q17" s="28"/>
      <c r="R17" s="28"/>
      <c r="S17" s="30"/>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58">
        <f t="shared" si="2"/>
        <v>0</v>
      </c>
      <c r="BB17" s="58">
        <f t="shared" si="3"/>
        <v>0</v>
      </c>
      <c r="BC17" s="24" t="str">
        <f t="shared" si="4"/>
        <v>INR Zero Only</v>
      </c>
      <c r="IE17" s="26"/>
      <c r="IF17" s="26"/>
      <c r="IG17" s="26"/>
      <c r="IH17" s="26"/>
      <c r="II17" s="26"/>
    </row>
    <row r="18" spans="1:243" s="25" customFormat="1" ht="54">
      <c r="A18" s="17">
        <v>6</v>
      </c>
      <c r="B18" s="24" t="s">
        <v>155</v>
      </c>
      <c r="C18" s="18" t="s">
        <v>47</v>
      </c>
      <c r="D18" s="61">
        <v>204.12</v>
      </c>
      <c r="E18" s="20" t="s">
        <v>135</v>
      </c>
      <c r="F18" s="62">
        <v>0</v>
      </c>
      <c r="G18" s="27"/>
      <c r="H18" s="21"/>
      <c r="I18" s="19" t="s">
        <v>36</v>
      </c>
      <c r="J18" s="22">
        <f t="shared" si="0"/>
        <v>1</v>
      </c>
      <c r="K18" s="23" t="s">
        <v>60</v>
      </c>
      <c r="L18" s="23" t="s">
        <v>7</v>
      </c>
      <c r="M18" s="60"/>
      <c r="N18" s="28"/>
      <c r="O18" s="28">
        <f t="shared" si="1"/>
        <v>0</v>
      </c>
      <c r="P18" s="29"/>
      <c r="Q18" s="28"/>
      <c r="R18" s="28"/>
      <c r="S18" s="30"/>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58">
        <f t="shared" si="2"/>
        <v>0</v>
      </c>
      <c r="BB18" s="58">
        <f t="shared" si="3"/>
        <v>0</v>
      </c>
      <c r="BC18" s="24" t="str">
        <f t="shared" si="4"/>
        <v>INR Zero Only</v>
      </c>
      <c r="IE18" s="26"/>
      <c r="IF18" s="26"/>
      <c r="IG18" s="26"/>
      <c r="IH18" s="26"/>
      <c r="II18" s="26"/>
    </row>
    <row r="19" spans="1:243" s="25" customFormat="1" ht="142.5">
      <c r="A19" s="17">
        <v>7</v>
      </c>
      <c r="B19" s="24" t="s">
        <v>173</v>
      </c>
      <c r="C19" s="18" t="s">
        <v>48</v>
      </c>
      <c r="D19" s="61">
        <v>9.14</v>
      </c>
      <c r="E19" s="20" t="s">
        <v>107</v>
      </c>
      <c r="F19" s="62">
        <v>0</v>
      </c>
      <c r="G19" s="27"/>
      <c r="H19" s="21"/>
      <c r="I19" s="19" t="s">
        <v>36</v>
      </c>
      <c r="J19" s="22">
        <f t="shared" si="0"/>
        <v>1</v>
      </c>
      <c r="K19" s="23" t="s">
        <v>60</v>
      </c>
      <c r="L19" s="23" t="s">
        <v>7</v>
      </c>
      <c r="M19" s="60"/>
      <c r="N19" s="28"/>
      <c r="O19" s="28">
        <f t="shared" si="1"/>
        <v>0</v>
      </c>
      <c r="P19" s="29"/>
      <c r="Q19" s="28"/>
      <c r="R19" s="28"/>
      <c r="S19" s="30"/>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58">
        <f t="shared" si="2"/>
        <v>0</v>
      </c>
      <c r="BB19" s="58">
        <f t="shared" si="3"/>
        <v>0</v>
      </c>
      <c r="BC19" s="24" t="str">
        <f t="shared" si="4"/>
        <v>INR Zero Only</v>
      </c>
      <c r="IE19" s="26"/>
      <c r="IF19" s="26"/>
      <c r="IG19" s="26"/>
      <c r="IH19" s="26"/>
      <c r="II19" s="26"/>
    </row>
    <row r="20" spans="1:243" s="25" customFormat="1" ht="71.25">
      <c r="A20" s="17">
        <v>8</v>
      </c>
      <c r="B20" s="24" t="s">
        <v>179</v>
      </c>
      <c r="C20" s="18" t="s">
        <v>49</v>
      </c>
      <c r="D20" s="61">
        <v>0.3</v>
      </c>
      <c r="E20" s="20" t="s">
        <v>106</v>
      </c>
      <c r="F20" s="62">
        <v>0</v>
      </c>
      <c r="G20" s="27"/>
      <c r="H20" s="21"/>
      <c r="I20" s="19" t="s">
        <v>36</v>
      </c>
      <c r="J20" s="22">
        <f t="shared" si="0"/>
        <v>1</v>
      </c>
      <c r="K20" s="23" t="s">
        <v>60</v>
      </c>
      <c r="L20" s="23" t="s">
        <v>7</v>
      </c>
      <c r="M20" s="60"/>
      <c r="N20" s="28"/>
      <c r="O20" s="28">
        <f t="shared" si="1"/>
        <v>0</v>
      </c>
      <c r="P20" s="29"/>
      <c r="Q20" s="28"/>
      <c r="R20" s="28"/>
      <c r="S20" s="30"/>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58">
        <f t="shared" si="2"/>
        <v>0</v>
      </c>
      <c r="BB20" s="58">
        <f t="shared" si="3"/>
        <v>0</v>
      </c>
      <c r="BC20" s="24" t="str">
        <f t="shared" si="4"/>
        <v>INR Zero Only</v>
      </c>
      <c r="IE20" s="26"/>
      <c r="IF20" s="26"/>
      <c r="IG20" s="26"/>
      <c r="IH20" s="26"/>
      <c r="II20" s="26"/>
    </row>
    <row r="21" spans="1:243" s="25" customFormat="1" ht="85.5">
      <c r="A21" s="17">
        <v>9</v>
      </c>
      <c r="B21" s="24" t="s">
        <v>180</v>
      </c>
      <c r="C21" s="18" t="s">
        <v>50</v>
      </c>
      <c r="D21" s="61">
        <v>6.9</v>
      </c>
      <c r="E21" s="20" t="s">
        <v>107</v>
      </c>
      <c r="F21" s="62">
        <v>0</v>
      </c>
      <c r="G21" s="27"/>
      <c r="H21" s="21"/>
      <c r="I21" s="19" t="s">
        <v>36</v>
      </c>
      <c r="J21" s="22">
        <f t="shared" si="0"/>
        <v>1</v>
      </c>
      <c r="K21" s="23" t="s">
        <v>60</v>
      </c>
      <c r="L21" s="23" t="s">
        <v>7</v>
      </c>
      <c r="M21" s="60"/>
      <c r="N21" s="28"/>
      <c r="O21" s="28">
        <f t="shared" si="1"/>
        <v>0</v>
      </c>
      <c r="P21" s="29"/>
      <c r="Q21" s="28"/>
      <c r="R21" s="28"/>
      <c r="S21" s="30"/>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58">
        <f t="shared" si="2"/>
        <v>0</v>
      </c>
      <c r="BB21" s="58">
        <f t="shared" si="3"/>
        <v>0</v>
      </c>
      <c r="BC21" s="24" t="str">
        <f t="shared" si="4"/>
        <v>INR Zero Only</v>
      </c>
      <c r="IE21" s="26"/>
      <c r="IF21" s="26"/>
      <c r="IG21" s="26"/>
      <c r="IH21" s="26"/>
      <c r="II21" s="26"/>
    </row>
    <row r="22" spans="1:243" s="25" customFormat="1" ht="114">
      <c r="A22" s="17">
        <v>10</v>
      </c>
      <c r="B22" s="24" t="s">
        <v>87</v>
      </c>
      <c r="C22" s="18" t="s">
        <v>51</v>
      </c>
      <c r="D22" s="61">
        <v>39.6</v>
      </c>
      <c r="E22" s="20" t="s">
        <v>108</v>
      </c>
      <c r="F22" s="62">
        <v>0</v>
      </c>
      <c r="G22" s="27"/>
      <c r="H22" s="21"/>
      <c r="I22" s="19" t="s">
        <v>36</v>
      </c>
      <c r="J22" s="22">
        <f t="shared" si="0"/>
        <v>1</v>
      </c>
      <c r="K22" s="23" t="s">
        <v>60</v>
      </c>
      <c r="L22" s="23" t="s">
        <v>7</v>
      </c>
      <c r="M22" s="60"/>
      <c r="N22" s="28"/>
      <c r="O22" s="28">
        <f t="shared" si="1"/>
        <v>0</v>
      </c>
      <c r="P22" s="29"/>
      <c r="Q22" s="28"/>
      <c r="R22" s="28"/>
      <c r="S22" s="30"/>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58">
        <f t="shared" si="2"/>
        <v>0</v>
      </c>
      <c r="BB22" s="58">
        <f t="shared" si="3"/>
        <v>0</v>
      </c>
      <c r="BC22" s="24" t="str">
        <f t="shared" si="4"/>
        <v>INR Zero Only</v>
      </c>
      <c r="IE22" s="26"/>
      <c r="IF22" s="26"/>
      <c r="IG22" s="26"/>
      <c r="IH22" s="26"/>
      <c r="II22" s="26"/>
    </row>
    <row r="23" spans="1:243" s="25" customFormat="1" ht="228">
      <c r="A23" s="17">
        <v>11</v>
      </c>
      <c r="B23" s="24" t="s">
        <v>181</v>
      </c>
      <c r="C23" s="18" t="s">
        <v>52</v>
      </c>
      <c r="D23" s="61">
        <v>12.6</v>
      </c>
      <c r="E23" s="20" t="s">
        <v>107</v>
      </c>
      <c r="F23" s="62">
        <v>0</v>
      </c>
      <c r="G23" s="27"/>
      <c r="H23" s="21"/>
      <c r="I23" s="19" t="s">
        <v>36</v>
      </c>
      <c r="J23" s="22">
        <f t="shared" si="0"/>
        <v>1</v>
      </c>
      <c r="K23" s="23" t="s">
        <v>60</v>
      </c>
      <c r="L23" s="23" t="s">
        <v>7</v>
      </c>
      <c r="M23" s="60"/>
      <c r="N23" s="28"/>
      <c r="O23" s="28">
        <f t="shared" si="1"/>
        <v>0</v>
      </c>
      <c r="P23" s="29"/>
      <c r="Q23" s="28"/>
      <c r="R23" s="28"/>
      <c r="S23" s="30"/>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58">
        <f t="shared" si="2"/>
        <v>0</v>
      </c>
      <c r="BB23" s="58">
        <f t="shared" si="3"/>
        <v>0</v>
      </c>
      <c r="BC23" s="24" t="str">
        <f t="shared" si="4"/>
        <v>INR Zero Only</v>
      </c>
      <c r="IE23" s="26"/>
      <c r="IF23" s="26"/>
      <c r="IG23" s="26"/>
      <c r="IH23" s="26"/>
      <c r="II23" s="26"/>
    </row>
    <row r="24" spans="1:243" s="25" customFormat="1" ht="54">
      <c r="A24" s="17">
        <v>12</v>
      </c>
      <c r="B24" s="24" t="s">
        <v>156</v>
      </c>
      <c r="C24" s="18" t="s">
        <v>175</v>
      </c>
      <c r="D24" s="61">
        <v>0.29</v>
      </c>
      <c r="E24" s="20" t="s">
        <v>106</v>
      </c>
      <c r="F24" s="62">
        <v>0</v>
      </c>
      <c r="G24" s="27"/>
      <c r="H24" s="21"/>
      <c r="I24" s="19" t="s">
        <v>36</v>
      </c>
      <c r="J24" s="22">
        <f t="shared" si="0"/>
        <v>1</v>
      </c>
      <c r="K24" s="23" t="s">
        <v>60</v>
      </c>
      <c r="L24" s="23" t="s">
        <v>7</v>
      </c>
      <c r="M24" s="60"/>
      <c r="N24" s="28"/>
      <c r="O24" s="28">
        <f t="shared" si="1"/>
        <v>0</v>
      </c>
      <c r="P24" s="29"/>
      <c r="Q24" s="28"/>
      <c r="R24" s="28"/>
      <c r="S24" s="30"/>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58">
        <f t="shared" si="2"/>
        <v>0</v>
      </c>
      <c r="BB24" s="58">
        <f t="shared" si="3"/>
        <v>0</v>
      </c>
      <c r="BC24" s="24" t="str">
        <f t="shared" si="4"/>
        <v>INR Zero Only</v>
      </c>
      <c r="IE24" s="26"/>
      <c r="IF24" s="26"/>
      <c r="IG24" s="26"/>
      <c r="IH24" s="26"/>
      <c r="II24" s="26"/>
    </row>
    <row r="25" spans="1:243" s="25" customFormat="1" ht="57">
      <c r="A25" s="17">
        <v>13</v>
      </c>
      <c r="B25" s="24" t="s">
        <v>182</v>
      </c>
      <c r="C25" s="18" t="s">
        <v>53</v>
      </c>
      <c r="D25" s="61">
        <v>23.4</v>
      </c>
      <c r="E25" s="20" t="s">
        <v>107</v>
      </c>
      <c r="F25" s="62">
        <v>0</v>
      </c>
      <c r="G25" s="27"/>
      <c r="H25" s="21"/>
      <c r="I25" s="19" t="s">
        <v>36</v>
      </c>
      <c r="J25" s="22">
        <f t="shared" si="0"/>
        <v>1</v>
      </c>
      <c r="K25" s="23" t="s">
        <v>60</v>
      </c>
      <c r="L25" s="23" t="s">
        <v>7</v>
      </c>
      <c r="M25" s="60"/>
      <c r="N25" s="28"/>
      <c r="O25" s="28">
        <f t="shared" si="1"/>
        <v>0</v>
      </c>
      <c r="P25" s="29"/>
      <c r="Q25" s="28"/>
      <c r="R25" s="28"/>
      <c r="S25" s="30"/>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58">
        <f t="shared" si="2"/>
        <v>0</v>
      </c>
      <c r="BB25" s="58">
        <f t="shared" si="3"/>
        <v>0</v>
      </c>
      <c r="BC25" s="24" t="str">
        <f t="shared" si="4"/>
        <v>INR Zero Only</v>
      </c>
      <c r="IE25" s="26"/>
      <c r="IF25" s="26"/>
      <c r="IG25" s="26"/>
      <c r="IH25" s="26"/>
      <c r="II25" s="26"/>
    </row>
    <row r="26" spans="1:243" s="25" customFormat="1" ht="57">
      <c r="A26" s="17">
        <v>14</v>
      </c>
      <c r="B26" s="24" t="s">
        <v>183</v>
      </c>
      <c r="C26" s="18" t="s">
        <v>54</v>
      </c>
      <c r="D26" s="61">
        <v>25</v>
      </c>
      <c r="E26" s="20" t="s">
        <v>108</v>
      </c>
      <c r="F26" s="62">
        <v>0</v>
      </c>
      <c r="G26" s="27"/>
      <c r="H26" s="21"/>
      <c r="I26" s="19" t="s">
        <v>36</v>
      </c>
      <c r="J26" s="22">
        <f t="shared" si="0"/>
        <v>1</v>
      </c>
      <c r="K26" s="23" t="s">
        <v>60</v>
      </c>
      <c r="L26" s="23" t="s">
        <v>7</v>
      </c>
      <c r="M26" s="60"/>
      <c r="N26" s="28"/>
      <c r="O26" s="28">
        <f t="shared" si="1"/>
        <v>0</v>
      </c>
      <c r="P26" s="29"/>
      <c r="Q26" s="28"/>
      <c r="R26" s="28"/>
      <c r="S26" s="30"/>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58">
        <f t="shared" si="2"/>
        <v>0</v>
      </c>
      <c r="BB26" s="58">
        <f t="shared" si="3"/>
        <v>0</v>
      </c>
      <c r="BC26" s="24" t="str">
        <f t="shared" si="4"/>
        <v>INR Zero Only</v>
      </c>
      <c r="IE26" s="26">
        <v>1.02</v>
      </c>
      <c r="IF26" s="26" t="s">
        <v>39</v>
      </c>
      <c r="IG26" s="26" t="s">
        <v>40</v>
      </c>
      <c r="IH26" s="26">
        <v>213</v>
      </c>
      <c r="II26" s="26" t="s">
        <v>35</v>
      </c>
    </row>
    <row r="27" spans="1:243" s="25" customFormat="1" ht="54">
      <c r="A27" s="17">
        <v>15</v>
      </c>
      <c r="B27" s="24" t="s">
        <v>157</v>
      </c>
      <c r="C27" s="18" t="s">
        <v>55</v>
      </c>
      <c r="D27" s="61">
        <v>4.86</v>
      </c>
      <c r="E27" s="20" t="s">
        <v>107</v>
      </c>
      <c r="F27" s="62">
        <v>0</v>
      </c>
      <c r="G27" s="27"/>
      <c r="H27" s="21"/>
      <c r="I27" s="19" t="s">
        <v>36</v>
      </c>
      <c r="J27" s="22">
        <f t="shared" si="0"/>
        <v>1</v>
      </c>
      <c r="K27" s="23" t="s">
        <v>60</v>
      </c>
      <c r="L27" s="23" t="s">
        <v>7</v>
      </c>
      <c r="M27" s="60"/>
      <c r="N27" s="28"/>
      <c r="O27" s="28">
        <f t="shared" si="1"/>
        <v>0</v>
      </c>
      <c r="P27" s="29"/>
      <c r="Q27" s="28"/>
      <c r="R27" s="28"/>
      <c r="S27" s="30"/>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58">
        <f t="shared" si="2"/>
        <v>0</v>
      </c>
      <c r="BB27" s="58">
        <f t="shared" si="3"/>
        <v>0</v>
      </c>
      <c r="BC27" s="24" t="str">
        <f t="shared" si="4"/>
        <v>INR Zero Only</v>
      </c>
      <c r="IE27" s="26">
        <v>2</v>
      </c>
      <c r="IF27" s="26" t="s">
        <v>32</v>
      </c>
      <c r="IG27" s="26" t="s">
        <v>42</v>
      </c>
      <c r="IH27" s="26">
        <v>10</v>
      </c>
      <c r="II27" s="26" t="s">
        <v>35</v>
      </c>
    </row>
    <row r="28" spans="1:243" s="25" customFormat="1" ht="54">
      <c r="A28" s="17">
        <v>16</v>
      </c>
      <c r="B28" s="24" t="s">
        <v>184</v>
      </c>
      <c r="C28" s="18" t="s">
        <v>56</v>
      </c>
      <c r="D28" s="61">
        <v>7</v>
      </c>
      <c r="E28" s="20" t="s">
        <v>170</v>
      </c>
      <c r="F28" s="62">
        <v>0</v>
      </c>
      <c r="G28" s="27"/>
      <c r="H28" s="21"/>
      <c r="I28" s="19" t="s">
        <v>36</v>
      </c>
      <c r="J28" s="22">
        <f t="shared" si="0"/>
        <v>1</v>
      </c>
      <c r="K28" s="23" t="s">
        <v>60</v>
      </c>
      <c r="L28" s="23" t="s">
        <v>7</v>
      </c>
      <c r="M28" s="60"/>
      <c r="N28" s="28"/>
      <c r="O28" s="28">
        <f t="shared" si="1"/>
        <v>0</v>
      </c>
      <c r="P28" s="29"/>
      <c r="Q28" s="28"/>
      <c r="R28" s="28"/>
      <c r="S28" s="30"/>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58">
        <f t="shared" si="2"/>
        <v>0</v>
      </c>
      <c r="BB28" s="58">
        <f t="shared" si="3"/>
        <v>0</v>
      </c>
      <c r="BC28" s="24" t="str">
        <f t="shared" si="4"/>
        <v>INR Zero Only</v>
      </c>
      <c r="IE28" s="26">
        <v>3</v>
      </c>
      <c r="IF28" s="26" t="s">
        <v>44</v>
      </c>
      <c r="IG28" s="26" t="s">
        <v>45</v>
      </c>
      <c r="IH28" s="26">
        <v>10</v>
      </c>
      <c r="II28" s="26" t="s">
        <v>35</v>
      </c>
    </row>
    <row r="29" spans="1:243" s="25" customFormat="1" ht="85.5">
      <c r="A29" s="17">
        <v>17</v>
      </c>
      <c r="B29" s="24" t="s">
        <v>158</v>
      </c>
      <c r="C29" s="18" t="s">
        <v>68</v>
      </c>
      <c r="D29" s="61">
        <v>48.54</v>
      </c>
      <c r="E29" s="20" t="s">
        <v>107</v>
      </c>
      <c r="F29" s="62">
        <v>0</v>
      </c>
      <c r="G29" s="27"/>
      <c r="H29" s="21"/>
      <c r="I29" s="19" t="s">
        <v>36</v>
      </c>
      <c r="J29" s="22">
        <f t="shared" si="0"/>
        <v>1</v>
      </c>
      <c r="K29" s="23" t="s">
        <v>60</v>
      </c>
      <c r="L29" s="23" t="s">
        <v>7</v>
      </c>
      <c r="M29" s="60"/>
      <c r="N29" s="28"/>
      <c r="O29" s="28">
        <f t="shared" si="1"/>
        <v>0</v>
      </c>
      <c r="P29" s="29"/>
      <c r="Q29" s="28"/>
      <c r="R29" s="28"/>
      <c r="S29" s="30"/>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58">
        <f t="shared" si="2"/>
        <v>0</v>
      </c>
      <c r="BB29" s="58">
        <f t="shared" si="3"/>
        <v>0</v>
      </c>
      <c r="BC29" s="24" t="str">
        <f t="shared" si="4"/>
        <v>INR Zero Only</v>
      </c>
      <c r="IE29" s="26">
        <v>1.01</v>
      </c>
      <c r="IF29" s="26" t="s">
        <v>37</v>
      </c>
      <c r="IG29" s="26" t="s">
        <v>33</v>
      </c>
      <c r="IH29" s="26">
        <v>123.223</v>
      </c>
      <c r="II29" s="26" t="s">
        <v>35</v>
      </c>
    </row>
    <row r="30" spans="1:243" s="25" customFormat="1" ht="57">
      <c r="A30" s="17">
        <v>18</v>
      </c>
      <c r="B30" s="24" t="s">
        <v>185</v>
      </c>
      <c r="C30" s="18" t="s">
        <v>69</v>
      </c>
      <c r="D30" s="61">
        <v>35</v>
      </c>
      <c r="E30" s="20" t="s">
        <v>108</v>
      </c>
      <c r="F30" s="62">
        <v>0</v>
      </c>
      <c r="G30" s="27"/>
      <c r="H30" s="21"/>
      <c r="I30" s="19" t="s">
        <v>36</v>
      </c>
      <c r="J30" s="22">
        <f t="shared" si="0"/>
        <v>1</v>
      </c>
      <c r="K30" s="23" t="s">
        <v>60</v>
      </c>
      <c r="L30" s="23" t="s">
        <v>7</v>
      </c>
      <c r="M30" s="60"/>
      <c r="N30" s="28"/>
      <c r="O30" s="28">
        <f t="shared" si="1"/>
        <v>0</v>
      </c>
      <c r="P30" s="29"/>
      <c r="Q30" s="28"/>
      <c r="R30" s="28"/>
      <c r="S30" s="30"/>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58">
        <f t="shared" si="2"/>
        <v>0</v>
      </c>
      <c r="BB30" s="58">
        <f t="shared" si="3"/>
        <v>0</v>
      </c>
      <c r="BC30" s="24" t="str">
        <f t="shared" si="4"/>
        <v>INR Zero Only</v>
      </c>
      <c r="IE30" s="26">
        <v>1.02</v>
      </c>
      <c r="IF30" s="26" t="s">
        <v>39</v>
      </c>
      <c r="IG30" s="26" t="s">
        <v>40</v>
      </c>
      <c r="IH30" s="26">
        <v>213</v>
      </c>
      <c r="II30" s="26" t="s">
        <v>35</v>
      </c>
    </row>
    <row r="31" spans="1:243" s="25" customFormat="1" ht="220.5" customHeight="1">
      <c r="A31" s="17">
        <v>19.01</v>
      </c>
      <c r="B31" s="24" t="s">
        <v>186</v>
      </c>
      <c r="C31" s="18" t="s">
        <v>70</v>
      </c>
      <c r="D31" s="61">
        <v>14</v>
      </c>
      <c r="E31" s="20" t="s">
        <v>170</v>
      </c>
      <c r="F31" s="62">
        <v>0</v>
      </c>
      <c r="G31" s="27"/>
      <c r="H31" s="21"/>
      <c r="I31" s="19" t="s">
        <v>36</v>
      </c>
      <c r="J31" s="22">
        <f t="shared" si="0"/>
        <v>1</v>
      </c>
      <c r="K31" s="23" t="s">
        <v>60</v>
      </c>
      <c r="L31" s="23" t="s">
        <v>7</v>
      </c>
      <c r="M31" s="60"/>
      <c r="N31" s="28"/>
      <c r="O31" s="28">
        <f t="shared" si="1"/>
        <v>0</v>
      </c>
      <c r="P31" s="29"/>
      <c r="Q31" s="28"/>
      <c r="R31" s="28"/>
      <c r="S31" s="30"/>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58">
        <f t="shared" si="2"/>
        <v>0</v>
      </c>
      <c r="BB31" s="58">
        <f t="shared" si="3"/>
        <v>0</v>
      </c>
      <c r="BC31" s="24" t="str">
        <f t="shared" si="4"/>
        <v>INR Zero Only</v>
      </c>
      <c r="IE31" s="26">
        <v>2</v>
      </c>
      <c r="IF31" s="26" t="s">
        <v>32</v>
      </c>
      <c r="IG31" s="26" t="s">
        <v>42</v>
      </c>
      <c r="IH31" s="26">
        <v>10</v>
      </c>
      <c r="II31" s="26" t="s">
        <v>35</v>
      </c>
    </row>
    <row r="32" spans="1:243" s="25" customFormat="1" ht="25.5" customHeight="1">
      <c r="A32" s="17">
        <v>19.02</v>
      </c>
      <c r="B32" s="24" t="s">
        <v>159</v>
      </c>
      <c r="C32" s="18" t="s">
        <v>71</v>
      </c>
      <c r="D32" s="61">
        <v>7</v>
      </c>
      <c r="E32" s="20" t="s">
        <v>170</v>
      </c>
      <c r="F32" s="62">
        <v>0</v>
      </c>
      <c r="G32" s="27"/>
      <c r="H32" s="21"/>
      <c r="I32" s="19" t="s">
        <v>36</v>
      </c>
      <c r="J32" s="22">
        <f t="shared" si="0"/>
        <v>1</v>
      </c>
      <c r="K32" s="23" t="s">
        <v>60</v>
      </c>
      <c r="L32" s="23" t="s">
        <v>7</v>
      </c>
      <c r="M32" s="60"/>
      <c r="N32" s="28"/>
      <c r="O32" s="28">
        <f t="shared" si="1"/>
        <v>0</v>
      </c>
      <c r="P32" s="29"/>
      <c r="Q32" s="28"/>
      <c r="R32" s="28"/>
      <c r="S32" s="30"/>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58">
        <f t="shared" si="2"/>
        <v>0</v>
      </c>
      <c r="BB32" s="58">
        <f t="shared" si="3"/>
        <v>0</v>
      </c>
      <c r="BC32" s="24" t="str">
        <f t="shared" si="4"/>
        <v>INR Zero Only</v>
      </c>
      <c r="IE32" s="26"/>
      <c r="IF32" s="26"/>
      <c r="IG32" s="26"/>
      <c r="IH32" s="26"/>
      <c r="II32" s="26"/>
    </row>
    <row r="33" spans="1:243" s="25" customFormat="1" ht="99.75">
      <c r="A33" s="17">
        <v>20</v>
      </c>
      <c r="B33" s="24" t="s">
        <v>160</v>
      </c>
      <c r="C33" s="18" t="s">
        <v>72</v>
      </c>
      <c r="D33" s="61">
        <v>3</v>
      </c>
      <c r="E33" s="20" t="s">
        <v>105</v>
      </c>
      <c r="F33" s="62">
        <v>0</v>
      </c>
      <c r="G33" s="27"/>
      <c r="H33" s="21"/>
      <c r="I33" s="19" t="s">
        <v>36</v>
      </c>
      <c r="J33" s="22">
        <f t="shared" si="0"/>
        <v>1</v>
      </c>
      <c r="K33" s="23" t="s">
        <v>60</v>
      </c>
      <c r="L33" s="23" t="s">
        <v>7</v>
      </c>
      <c r="M33" s="60"/>
      <c r="N33" s="28"/>
      <c r="O33" s="28">
        <f t="shared" si="1"/>
        <v>0</v>
      </c>
      <c r="P33" s="29"/>
      <c r="Q33" s="28"/>
      <c r="R33" s="28"/>
      <c r="S33" s="30"/>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58">
        <f t="shared" si="2"/>
        <v>0</v>
      </c>
      <c r="BB33" s="58">
        <f t="shared" si="3"/>
        <v>0</v>
      </c>
      <c r="BC33" s="24" t="str">
        <f t="shared" si="4"/>
        <v>INR Zero Only</v>
      </c>
      <c r="IE33" s="26"/>
      <c r="IF33" s="26"/>
      <c r="IG33" s="26"/>
      <c r="IH33" s="26"/>
      <c r="II33" s="26"/>
    </row>
    <row r="34" spans="1:243" s="25" customFormat="1" ht="99.75">
      <c r="A34" s="17">
        <v>21</v>
      </c>
      <c r="B34" s="24" t="s">
        <v>161</v>
      </c>
      <c r="C34" s="18" t="s">
        <v>73</v>
      </c>
      <c r="D34" s="61">
        <v>6</v>
      </c>
      <c r="E34" s="20" t="s">
        <v>105</v>
      </c>
      <c r="F34" s="62">
        <v>0</v>
      </c>
      <c r="G34" s="27"/>
      <c r="H34" s="21"/>
      <c r="I34" s="19" t="s">
        <v>36</v>
      </c>
      <c r="J34" s="22">
        <f t="shared" si="0"/>
        <v>1</v>
      </c>
      <c r="K34" s="23" t="s">
        <v>60</v>
      </c>
      <c r="L34" s="23" t="s">
        <v>7</v>
      </c>
      <c r="M34" s="60"/>
      <c r="N34" s="28"/>
      <c r="O34" s="28">
        <f t="shared" si="1"/>
        <v>0</v>
      </c>
      <c r="P34" s="29"/>
      <c r="Q34" s="28"/>
      <c r="R34" s="28"/>
      <c r="S34" s="30"/>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58">
        <f t="shared" si="2"/>
        <v>0</v>
      </c>
      <c r="BB34" s="58">
        <f t="shared" si="3"/>
        <v>0</v>
      </c>
      <c r="BC34" s="24" t="str">
        <f t="shared" si="4"/>
        <v>INR Zero Only</v>
      </c>
      <c r="IE34" s="26"/>
      <c r="IF34" s="26"/>
      <c r="IG34" s="26"/>
      <c r="IH34" s="26"/>
      <c r="II34" s="26"/>
    </row>
    <row r="35" spans="1:243" s="25" customFormat="1" ht="85.5">
      <c r="A35" s="17">
        <v>22</v>
      </c>
      <c r="B35" s="24" t="s">
        <v>174</v>
      </c>
      <c r="C35" s="18" t="s">
        <v>74</v>
      </c>
      <c r="D35" s="61">
        <v>6</v>
      </c>
      <c r="E35" s="20" t="s">
        <v>105</v>
      </c>
      <c r="F35" s="62">
        <v>0</v>
      </c>
      <c r="G35" s="27"/>
      <c r="H35" s="21"/>
      <c r="I35" s="19" t="s">
        <v>36</v>
      </c>
      <c r="J35" s="22">
        <f t="shared" si="0"/>
        <v>1</v>
      </c>
      <c r="K35" s="23" t="s">
        <v>60</v>
      </c>
      <c r="L35" s="23" t="s">
        <v>7</v>
      </c>
      <c r="M35" s="60"/>
      <c r="N35" s="28"/>
      <c r="O35" s="28">
        <f t="shared" si="1"/>
        <v>0</v>
      </c>
      <c r="P35" s="29"/>
      <c r="Q35" s="28"/>
      <c r="R35" s="28"/>
      <c r="S35" s="30"/>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58">
        <f t="shared" si="2"/>
        <v>0</v>
      </c>
      <c r="BB35" s="58">
        <f t="shared" si="3"/>
        <v>0</v>
      </c>
      <c r="BC35" s="24" t="str">
        <f t="shared" si="4"/>
        <v>INR Zero Only</v>
      </c>
      <c r="IE35" s="26"/>
      <c r="IF35" s="26"/>
      <c r="IG35" s="26"/>
      <c r="IH35" s="26"/>
      <c r="II35" s="26"/>
    </row>
    <row r="36" spans="1:243" s="25" customFormat="1" ht="57">
      <c r="A36" s="17">
        <v>23</v>
      </c>
      <c r="B36" s="24" t="s">
        <v>162</v>
      </c>
      <c r="C36" s="18" t="s">
        <v>75</v>
      </c>
      <c r="D36" s="61">
        <v>6</v>
      </c>
      <c r="E36" s="20" t="s">
        <v>105</v>
      </c>
      <c r="F36" s="62">
        <v>0</v>
      </c>
      <c r="G36" s="27"/>
      <c r="H36" s="21"/>
      <c r="I36" s="19" t="s">
        <v>36</v>
      </c>
      <c r="J36" s="22">
        <f t="shared" si="0"/>
        <v>1</v>
      </c>
      <c r="K36" s="23" t="s">
        <v>60</v>
      </c>
      <c r="L36" s="23" t="s">
        <v>7</v>
      </c>
      <c r="M36" s="60"/>
      <c r="N36" s="28"/>
      <c r="O36" s="28">
        <f t="shared" si="1"/>
        <v>0</v>
      </c>
      <c r="P36" s="29"/>
      <c r="Q36" s="28"/>
      <c r="R36" s="28"/>
      <c r="S36" s="30"/>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58">
        <f t="shared" si="2"/>
        <v>0</v>
      </c>
      <c r="BB36" s="58">
        <f t="shared" si="3"/>
        <v>0</v>
      </c>
      <c r="BC36" s="24" t="str">
        <f t="shared" si="4"/>
        <v>INR Zero Only</v>
      </c>
      <c r="IE36" s="26"/>
      <c r="IF36" s="26"/>
      <c r="IG36" s="26"/>
      <c r="IH36" s="26"/>
      <c r="II36" s="26"/>
    </row>
    <row r="37" spans="1:243" s="25" customFormat="1" ht="80.25" customHeight="1">
      <c r="A37" s="17">
        <v>24</v>
      </c>
      <c r="B37" s="24" t="s">
        <v>163</v>
      </c>
      <c r="C37" s="18" t="s">
        <v>76</v>
      </c>
      <c r="D37" s="61">
        <v>7</v>
      </c>
      <c r="E37" s="20" t="s">
        <v>105</v>
      </c>
      <c r="F37" s="62">
        <v>0</v>
      </c>
      <c r="G37" s="27"/>
      <c r="H37" s="21"/>
      <c r="I37" s="19" t="s">
        <v>36</v>
      </c>
      <c r="J37" s="22">
        <f t="shared" si="0"/>
        <v>1</v>
      </c>
      <c r="K37" s="23" t="s">
        <v>60</v>
      </c>
      <c r="L37" s="23" t="s">
        <v>7</v>
      </c>
      <c r="M37" s="60"/>
      <c r="N37" s="28"/>
      <c r="O37" s="28">
        <f t="shared" si="1"/>
        <v>0</v>
      </c>
      <c r="P37" s="29"/>
      <c r="Q37" s="28"/>
      <c r="R37" s="28"/>
      <c r="S37" s="30"/>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58">
        <f t="shared" si="2"/>
        <v>0</v>
      </c>
      <c r="BB37" s="58">
        <f t="shared" si="3"/>
        <v>0</v>
      </c>
      <c r="BC37" s="24" t="str">
        <f t="shared" si="4"/>
        <v>INR Zero Only</v>
      </c>
      <c r="IE37" s="26"/>
      <c r="IF37" s="26"/>
      <c r="IG37" s="26"/>
      <c r="IH37" s="26"/>
      <c r="II37" s="26"/>
    </row>
    <row r="38" spans="1:243" s="25" customFormat="1" ht="74.25" customHeight="1">
      <c r="A38" s="17">
        <v>25</v>
      </c>
      <c r="B38" s="24" t="s">
        <v>187</v>
      </c>
      <c r="C38" s="18" t="s">
        <v>77</v>
      </c>
      <c r="D38" s="61">
        <v>6</v>
      </c>
      <c r="E38" s="20" t="s">
        <v>105</v>
      </c>
      <c r="F38" s="62">
        <v>0</v>
      </c>
      <c r="G38" s="27"/>
      <c r="H38" s="21"/>
      <c r="I38" s="19" t="s">
        <v>36</v>
      </c>
      <c r="J38" s="22">
        <f t="shared" si="0"/>
        <v>1</v>
      </c>
      <c r="K38" s="23" t="s">
        <v>60</v>
      </c>
      <c r="L38" s="23" t="s">
        <v>7</v>
      </c>
      <c r="M38" s="60"/>
      <c r="N38" s="28"/>
      <c r="O38" s="28">
        <f t="shared" si="1"/>
        <v>0</v>
      </c>
      <c r="P38" s="29"/>
      <c r="Q38" s="28"/>
      <c r="R38" s="28"/>
      <c r="S38" s="30"/>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58">
        <f t="shared" si="2"/>
        <v>0</v>
      </c>
      <c r="BB38" s="58">
        <f t="shared" si="3"/>
        <v>0</v>
      </c>
      <c r="BC38" s="24" t="str">
        <f t="shared" si="4"/>
        <v>INR Zero Only</v>
      </c>
      <c r="IE38" s="26"/>
      <c r="IF38" s="26"/>
      <c r="IG38" s="26"/>
      <c r="IH38" s="26"/>
      <c r="II38" s="26"/>
    </row>
    <row r="39" spans="1:243" s="25" customFormat="1" ht="97.5" customHeight="1">
      <c r="A39" s="17">
        <v>26</v>
      </c>
      <c r="B39" s="24" t="s">
        <v>164</v>
      </c>
      <c r="C39" s="18" t="s">
        <v>78</v>
      </c>
      <c r="D39" s="61">
        <v>14</v>
      </c>
      <c r="E39" s="20" t="s">
        <v>105</v>
      </c>
      <c r="F39" s="62">
        <v>0</v>
      </c>
      <c r="G39" s="27"/>
      <c r="H39" s="21"/>
      <c r="I39" s="19" t="s">
        <v>36</v>
      </c>
      <c r="J39" s="22">
        <f t="shared" si="0"/>
        <v>1</v>
      </c>
      <c r="K39" s="23" t="s">
        <v>60</v>
      </c>
      <c r="L39" s="23" t="s">
        <v>7</v>
      </c>
      <c r="M39" s="60"/>
      <c r="N39" s="28"/>
      <c r="O39" s="28">
        <f t="shared" si="1"/>
        <v>0</v>
      </c>
      <c r="P39" s="29"/>
      <c r="Q39" s="28"/>
      <c r="R39" s="28"/>
      <c r="S39" s="30"/>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58">
        <f t="shared" si="2"/>
        <v>0</v>
      </c>
      <c r="BB39" s="58">
        <f t="shared" si="3"/>
        <v>0</v>
      </c>
      <c r="BC39" s="24" t="str">
        <f t="shared" si="4"/>
        <v>INR Zero Only</v>
      </c>
      <c r="IE39" s="26">
        <v>3</v>
      </c>
      <c r="IF39" s="26" t="s">
        <v>44</v>
      </c>
      <c r="IG39" s="26" t="s">
        <v>45</v>
      </c>
      <c r="IH39" s="26">
        <v>10</v>
      </c>
      <c r="II39" s="26" t="s">
        <v>35</v>
      </c>
    </row>
    <row r="40" spans="1:243" s="25" customFormat="1" ht="66.75" customHeight="1">
      <c r="A40" s="17">
        <v>27</v>
      </c>
      <c r="B40" s="24" t="s">
        <v>165</v>
      </c>
      <c r="C40" s="18" t="s">
        <v>79</v>
      </c>
      <c r="D40" s="61">
        <v>6</v>
      </c>
      <c r="E40" s="20" t="s">
        <v>105</v>
      </c>
      <c r="F40" s="62">
        <v>0</v>
      </c>
      <c r="G40" s="27"/>
      <c r="H40" s="21"/>
      <c r="I40" s="19" t="s">
        <v>36</v>
      </c>
      <c r="J40" s="22">
        <f t="shared" si="0"/>
        <v>1</v>
      </c>
      <c r="K40" s="23" t="s">
        <v>60</v>
      </c>
      <c r="L40" s="23" t="s">
        <v>7</v>
      </c>
      <c r="M40" s="60"/>
      <c r="N40" s="28"/>
      <c r="O40" s="28">
        <f t="shared" si="1"/>
        <v>0</v>
      </c>
      <c r="P40" s="29"/>
      <c r="Q40" s="28"/>
      <c r="R40" s="28"/>
      <c r="S40" s="30"/>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58">
        <f t="shared" si="2"/>
        <v>0</v>
      </c>
      <c r="BB40" s="58">
        <f t="shared" si="3"/>
        <v>0</v>
      </c>
      <c r="BC40" s="24" t="str">
        <f t="shared" si="4"/>
        <v>INR Zero Only</v>
      </c>
      <c r="IE40" s="26">
        <v>1.01</v>
      </c>
      <c r="IF40" s="26" t="s">
        <v>37</v>
      </c>
      <c r="IG40" s="26" t="s">
        <v>33</v>
      </c>
      <c r="IH40" s="26">
        <v>123.223</v>
      </c>
      <c r="II40" s="26" t="s">
        <v>35</v>
      </c>
    </row>
    <row r="41" spans="1:243" s="25" customFormat="1" ht="49.5" customHeight="1">
      <c r="A41" s="17">
        <v>28.01</v>
      </c>
      <c r="B41" s="24" t="s">
        <v>188</v>
      </c>
      <c r="C41" s="18" t="s">
        <v>80</v>
      </c>
      <c r="D41" s="61">
        <v>30</v>
      </c>
      <c r="E41" s="20" t="s">
        <v>108</v>
      </c>
      <c r="F41" s="62">
        <v>0</v>
      </c>
      <c r="G41" s="27"/>
      <c r="H41" s="21"/>
      <c r="I41" s="19" t="s">
        <v>36</v>
      </c>
      <c r="J41" s="22">
        <f t="shared" si="0"/>
        <v>1</v>
      </c>
      <c r="K41" s="23" t="s">
        <v>60</v>
      </c>
      <c r="L41" s="23" t="s">
        <v>7</v>
      </c>
      <c r="M41" s="60"/>
      <c r="N41" s="28"/>
      <c r="O41" s="28">
        <f t="shared" si="1"/>
        <v>0</v>
      </c>
      <c r="P41" s="29"/>
      <c r="Q41" s="28"/>
      <c r="R41" s="28"/>
      <c r="S41" s="30"/>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58">
        <f t="shared" si="2"/>
        <v>0</v>
      </c>
      <c r="BB41" s="58">
        <f t="shared" si="3"/>
        <v>0</v>
      </c>
      <c r="BC41" s="24" t="str">
        <f t="shared" si="4"/>
        <v>INR Zero Only</v>
      </c>
      <c r="IE41" s="26"/>
      <c r="IF41" s="26"/>
      <c r="IG41" s="26"/>
      <c r="IH41" s="26"/>
      <c r="II41" s="26"/>
    </row>
    <row r="42" spans="1:243" s="25" customFormat="1" ht="24.75" customHeight="1">
      <c r="A42" s="17">
        <v>28.02</v>
      </c>
      <c r="B42" s="24" t="s">
        <v>166</v>
      </c>
      <c r="C42" s="18" t="s">
        <v>168</v>
      </c>
      <c r="D42" s="61">
        <v>20</v>
      </c>
      <c r="E42" s="20" t="s">
        <v>108</v>
      </c>
      <c r="F42" s="62">
        <v>0</v>
      </c>
      <c r="G42" s="27"/>
      <c r="H42" s="21"/>
      <c r="I42" s="19" t="s">
        <v>36</v>
      </c>
      <c r="J42" s="22">
        <f t="shared" si="0"/>
        <v>1</v>
      </c>
      <c r="K42" s="23" t="s">
        <v>60</v>
      </c>
      <c r="L42" s="23" t="s">
        <v>7</v>
      </c>
      <c r="M42" s="60"/>
      <c r="N42" s="28"/>
      <c r="O42" s="28">
        <f t="shared" si="1"/>
        <v>0</v>
      </c>
      <c r="P42" s="29"/>
      <c r="Q42" s="28"/>
      <c r="R42" s="28"/>
      <c r="S42" s="30"/>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58">
        <f t="shared" si="2"/>
        <v>0</v>
      </c>
      <c r="BB42" s="58">
        <f t="shared" si="3"/>
        <v>0</v>
      </c>
      <c r="BC42" s="24" t="str">
        <f t="shared" si="4"/>
        <v>INR Zero Only</v>
      </c>
      <c r="IE42" s="26"/>
      <c r="IF42" s="26"/>
      <c r="IG42" s="26"/>
      <c r="IH42" s="26"/>
      <c r="II42" s="26"/>
    </row>
    <row r="43" spans="1:243" s="25" customFormat="1" ht="81" customHeight="1">
      <c r="A43" s="17">
        <v>29</v>
      </c>
      <c r="B43" s="24" t="s">
        <v>167</v>
      </c>
      <c r="C43" s="18" t="s">
        <v>169</v>
      </c>
      <c r="D43" s="61">
        <v>33</v>
      </c>
      <c r="E43" s="20" t="s">
        <v>108</v>
      </c>
      <c r="F43" s="62">
        <v>0</v>
      </c>
      <c r="G43" s="27"/>
      <c r="H43" s="21"/>
      <c r="I43" s="19" t="s">
        <v>36</v>
      </c>
      <c r="J43" s="22">
        <f t="shared" si="0"/>
        <v>1</v>
      </c>
      <c r="K43" s="23" t="s">
        <v>60</v>
      </c>
      <c r="L43" s="23" t="s">
        <v>7</v>
      </c>
      <c r="M43" s="60"/>
      <c r="N43" s="28"/>
      <c r="O43" s="28">
        <f t="shared" si="1"/>
        <v>0</v>
      </c>
      <c r="P43" s="29"/>
      <c r="Q43" s="28"/>
      <c r="R43" s="28"/>
      <c r="S43" s="30"/>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58">
        <f t="shared" si="2"/>
        <v>0</v>
      </c>
      <c r="BB43" s="58">
        <f t="shared" si="3"/>
        <v>0</v>
      </c>
      <c r="BC43" s="24" t="str">
        <f t="shared" si="4"/>
        <v>INR Zero Only</v>
      </c>
      <c r="IE43" s="26"/>
      <c r="IF43" s="26"/>
      <c r="IG43" s="26"/>
      <c r="IH43" s="26"/>
      <c r="II43" s="26"/>
    </row>
    <row r="44" spans="1:243" s="49" customFormat="1" ht="39" customHeight="1">
      <c r="A44" s="34" t="s">
        <v>58</v>
      </c>
      <c r="B44" s="35"/>
      <c r="C44" s="18"/>
      <c r="D44" s="36"/>
      <c r="E44" s="36"/>
      <c r="F44" s="36"/>
      <c r="G44" s="36"/>
      <c r="H44" s="37"/>
      <c r="I44" s="37"/>
      <c r="J44" s="37"/>
      <c r="K44" s="37"/>
      <c r="L44" s="38"/>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59">
        <f>SUM(BA13:BA43)</f>
        <v>0</v>
      </c>
      <c r="BB44" s="59">
        <f>SUM(BB13:BB43)</f>
        <v>0</v>
      </c>
      <c r="BC44" s="24" t="str">
        <f>SpellNumber($E$2,BB44)</f>
        <v>INR Zero Only</v>
      </c>
      <c r="IE44" s="50"/>
      <c r="IF44" s="50"/>
      <c r="IG44" s="50"/>
      <c r="IH44" s="50"/>
      <c r="II44" s="50"/>
    </row>
    <row r="45" spans="1:243" s="49" customFormat="1" ht="33.75" customHeight="1" hidden="1">
      <c r="A45" s="35" t="s">
        <v>63</v>
      </c>
      <c r="B45" s="40"/>
      <c r="C45" s="41"/>
      <c r="D45" s="42"/>
      <c r="E45" s="43" t="s">
        <v>59</v>
      </c>
      <c r="F45" s="56"/>
      <c r="G45" s="44"/>
      <c r="H45" s="45"/>
      <c r="I45" s="45"/>
      <c r="J45" s="45"/>
      <c r="K45" s="46"/>
      <c r="L45" s="47"/>
      <c r="M45" s="48"/>
      <c r="O45" s="25"/>
      <c r="P45" s="25"/>
      <c r="Q45" s="25"/>
      <c r="R45" s="25"/>
      <c r="S45" s="25"/>
      <c r="BA45" s="54">
        <f>IF(ISBLANK(F45),0,IF(E45="Excess (+)",ROUND(BA44+(BA44*F45),2),IF(E45="Less (-)",ROUND(BA44+(BA44*F45*(-1)),2),0)))</f>
        <v>0</v>
      </c>
      <c r="BB45" s="55">
        <f>ROUND(BA45,0)</f>
        <v>0</v>
      </c>
      <c r="BC45" s="24" t="str">
        <f>SpellNumber(L45,BB45)</f>
        <v> Zero Only</v>
      </c>
      <c r="IE45" s="50"/>
      <c r="IF45" s="50"/>
      <c r="IG45" s="50"/>
      <c r="IH45" s="50"/>
      <c r="II45" s="50"/>
    </row>
    <row r="46" spans="1:243" s="12" customFormat="1" ht="18">
      <c r="A46" s="34" t="s">
        <v>62</v>
      </c>
      <c r="B46" s="34"/>
      <c r="C46" s="69" t="str">
        <f>SpellNumber($E$2,BB44)</f>
        <v>INR Zero Only</v>
      </c>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1"/>
      <c r="IE46" s="13"/>
      <c r="IF46" s="13"/>
      <c r="IG46" s="13"/>
      <c r="IH46" s="13"/>
      <c r="II46" s="13"/>
    </row>
    <row r="47" spans="1:54" ht="15">
      <c r="A47" s="12"/>
      <c r="B47" s="12"/>
      <c r="N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B47" s="12"/>
    </row>
  </sheetData>
  <sheetProtection password="CA9C" sheet="1" selectLockedCells="1"/>
  <mergeCells count="8">
    <mergeCell ref="A9:BC9"/>
    <mergeCell ref="C46:BC46"/>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Percentage Rate" errorTitle="Invalid Entry" error="Please Choose the Percentage Option then Enter the Percentage Rate" sqref="F45">
      <formula1>IF(E45&lt;&gt;"Select",0,-1)</formula1>
      <formula2>IF(E45&lt;&gt;"Select",99.99,-1)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5">
      <formula1>0</formula1>
      <formula2>IF(E45&lt;&gt;"Select",99.9,0)</formula2>
    </dataValidation>
    <dataValidation type="list" showInputMessage="1" showErrorMessage="1" promptTitle="Less or Excess" prompt="Please select either LESS  ( - )  or  EXCESS  ( + )" errorTitle="Please enter valid values only" error="Please select either LESS ( - ) or  EXCESS  ( + )" sqref="E45">
      <formula1>IF(ISBLANK(F45),$A$3:$C$3,$B$3:$C$3)</formula1>
    </dataValidation>
    <dataValidation type="list" showInputMessage="1" showErrorMessage="1" promptTitle="Option C1 or D1" prompt="Please select the Option C1 or Option D1" errorTitle="Please enter valid values only" error="Please select the Option C1 or Option D1" sqref="D45">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5">
      <formula1>0</formula1>
      <formula2>99.9</formula2>
    </dataValidation>
    <dataValidation type="list" allowBlank="1" showInputMessage="1" showErrorMessage="1" sqref="L35 L36 L37 L38 L39 L40 L41 L42 L13 L14 L15 L16 L17 L18 L19 L20 L21 L22 L23 L24 L25 L26 L27 L28 L29 L30 L31 L32 L33 L34 L43">
      <formula1>"INR"</formula1>
    </dataValidation>
    <dataValidation type="decimal" allowBlank="1" showInputMessage="1" showErrorMessage="1" promptTitle="Quantity" prompt="Please enter the Quantity for this item. " errorTitle="Invalid Entry" error="Only Numeric Values are allowed. " sqref="D13:D43 F13:F43">
      <formula1>0</formula1>
      <formula2>999999999999999</formula2>
    </dataValidation>
    <dataValidation allowBlank="1" showInputMessage="1" showErrorMessage="1" promptTitle="Units" prompt="Please enter Units in text" sqref="E13:E43"/>
    <dataValidation type="decimal" allowBlank="1" showInputMessage="1" showErrorMessage="1" promptTitle="Rate Entry" prompt="Please enter the Inspection Charges in Rupees for this item. " errorTitle="Invaid Entry" error="Only Numeric Values are allowed. " sqref="Q13:Q4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3">
      <formula1>0</formula1>
      <formula2>999999999999999</formula2>
    </dataValidation>
    <dataValidation allowBlank="1" showInputMessage="1" showErrorMessage="1" promptTitle="Itemcode/Make" prompt="Please enter text" sqref="C13:C44"/>
    <dataValidation type="decimal" allowBlank="1" showInputMessage="1" showErrorMessage="1" errorTitle="Invalid Entry" error="Only Numeric Values are allowed. " sqref="A13:A43">
      <formula1>0</formula1>
      <formula2>999999999999999</formula2>
    </dataValidation>
    <dataValidation type="list" showInputMessage="1" showErrorMessage="1" sqref="I13:I43">
      <formula1>"Excess(+), Less(-)"</formula1>
    </dataValidation>
    <dataValidation allowBlank="1" showInputMessage="1" showErrorMessage="1" promptTitle="Addition / Deduction" prompt="Please Choose the correct One" sqref="J13:J43"/>
    <dataValidation type="list" allowBlank="1" showInputMessage="1" showErrorMessage="1" sqref="K13:K43">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43">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3:M43">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s>
  <printOptions/>
  <pageMargins left="0.55" right="0.33" top="0.61" bottom="0.51"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19">
    <tabColor theme="4" tint="-0.4999699890613556"/>
  </sheetPr>
  <dimension ref="A1:II19"/>
  <sheetViews>
    <sheetView showGridLines="0" zoomScale="73" zoomScaleNormal="73" zoomScalePageLayoutView="0" workbookViewId="0" topLeftCell="A1">
      <selection activeCell="B8" sqref="B8:BC8"/>
    </sheetView>
  </sheetViews>
  <sheetFormatPr defaultColWidth="9.140625" defaultRowHeight="15"/>
  <cols>
    <col min="1" max="1" width="15.421875" style="51" customWidth="1"/>
    <col min="2" max="2" width="79.421875" style="51" customWidth="1"/>
    <col min="3" max="3" width="16.00390625" style="51" hidden="1" customWidth="1"/>
    <col min="4" max="4" width="14.57421875" style="51" customWidth="1"/>
    <col min="5" max="5" width="11.28125" style="51" customWidth="1"/>
    <col min="6" max="6" width="14.421875" style="51" hidden="1" customWidth="1"/>
    <col min="7" max="7" width="14.140625" style="51" hidden="1" customWidth="1"/>
    <col min="8" max="9" width="12.140625" style="51" hidden="1" customWidth="1"/>
    <col min="10" max="10" width="9.00390625" style="51" hidden="1" customWidth="1"/>
    <col min="11" max="11" width="19.57421875" style="51" hidden="1" customWidth="1"/>
    <col min="12" max="12" width="14.28125" style="51" hidden="1" customWidth="1"/>
    <col min="13" max="13" width="19.00390625" style="51" customWidth="1"/>
    <col min="14" max="14" width="15.28125" style="52" hidden="1" customWidth="1"/>
    <col min="15" max="15" width="14.28125" style="51" hidden="1" customWidth="1"/>
    <col min="16" max="16" width="17.28125" style="51" hidden="1" customWidth="1"/>
    <col min="17" max="17" width="18.421875" style="51" hidden="1" customWidth="1"/>
    <col min="18" max="18" width="17.421875" style="51" hidden="1" customWidth="1"/>
    <col min="19" max="19" width="14.7109375" style="51" hidden="1" customWidth="1"/>
    <col min="20" max="20" width="14.8515625" style="51" hidden="1" customWidth="1"/>
    <col min="21" max="21" width="16.421875" style="51" hidden="1" customWidth="1"/>
    <col min="22" max="22" width="13.00390625" style="51" hidden="1" customWidth="1"/>
    <col min="23" max="51" width="9.140625" style="51" hidden="1" customWidth="1"/>
    <col min="52" max="52" width="10.28125" style="51" hidden="1" customWidth="1"/>
    <col min="53" max="53" width="24.57421875" style="51" customWidth="1"/>
    <col min="54" max="54" width="18.8515625" style="51" hidden="1" customWidth="1"/>
    <col min="55" max="55" width="45.57421875" style="51" customWidth="1"/>
    <col min="56" max="238" width="9.140625" style="51" customWidth="1"/>
    <col min="239" max="243" width="9.140625" style="53" customWidth="1"/>
    <col min="244" max="16384" width="9.140625" style="51" customWidth="1"/>
  </cols>
  <sheetData>
    <row r="1" spans="1:243" s="1" customFormat="1" ht="25.5" customHeight="1">
      <c r="A1" s="72" t="str">
        <f>B2&amp;" BoQ"</f>
        <v>Item Rate BoQ</v>
      </c>
      <c r="B1" s="72"/>
      <c r="C1" s="72"/>
      <c r="D1" s="72"/>
      <c r="E1" s="72"/>
      <c r="F1" s="72"/>
      <c r="G1" s="72"/>
      <c r="H1" s="72"/>
      <c r="I1" s="72"/>
      <c r="J1" s="72"/>
      <c r="K1" s="72"/>
      <c r="L1" s="72"/>
      <c r="O1" s="2"/>
      <c r="P1" s="2"/>
      <c r="Q1" s="3"/>
      <c r="IE1" s="3"/>
      <c r="IF1" s="3"/>
      <c r="IG1" s="3"/>
      <c r="IH1" s="3"/>
      <c r="II1" s="3"/>
    </row>
    <row r="2" spans="1:17" s="1" customFormat="1" ht="25.5" customHeight="1" hidden="1">
      <c r="A2" s="4" t="s">
        <v>3</v>
      </c>
      <c r="B2" s="4" t="s">
        <v>4</v>
      </c>
      <c r="C2" s="57" t="s">
        <v>5</v>
      </c>
      <c r="D2" s="5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3" t="s">
        <v>110</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7"/>
      <c r="IF4" s="7"/>
      <c r="IG4" s="7"/>
      <c r="IH4" s="7"/>
      <c r="II4" s="7"/>
    </row>
    <row r="5" spans="1:243" s="6" customFormat="1" ht="30.75" customHeight="1">
      <c r="A5" s="73" t="s">
        <v>153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7"/>
      <c r="IF5" s="7"/>
      <c r="IG5" s="7"/>
      <c r="IH5" s="7"/>
      <c r="II5" s="7"/>
    </row>
    <row r="6" spans="1:243" s="6" customFormat="1" ht="30.75" customHeight="1">
      <c r="A6" s="73" t="s">
        <v>61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7"/>
      <c r="IF6" s="7"/>
      <c r="IG6" s="7"/>
      <c r="IH6" s="7"/>
      <c r="II6" s="7"/>
    </row>
    <row r="7" spans="1:243" s="6" customFormat="1" ht="29.25" customHeight="1" hidden="1">
      <c r="A7" s="74" t="s">
        <v>10</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7"/>
      <c r="IF7" s="7"/>
      <c r="IG7" s="7"/>
      <c r="IH7" s="7"/>
      <c r="II7" s="7"/>
    </row>
    <row r="8" spans="1:243" s="64" customFormat="1" ht="61.5" customHeight="1">
      <c r="A8" s="8" t="s">
        <v>64</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7"/>
      <c r="IE8" s="65"/>
      <c r="IF8" s="65"/>
      <c r="IG8" s="65"/>
      <c r="IH8" s="65"/>
      <c r="II8" s="65"/>
    </row>
    <row r="9" spans="1:243" s="9" customFormat="1" ht="61.5" customHeight="1">
      <c r="A9" s="66" t="s">
        <v>190</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66</v>
      </c>
      <c r="G11" s="11"/>
      <c r="H11" s="11"/>
      <c r="I11" s="11" t="s">
        <v>20</v>
      </c>
      <c r="J11" s="11" t="s">
        <v>21</v>
      </c>
      <c r="K11" s="11" t="s">
        <v>22</v>
      </c>
      <c r="L11" s="11" t="s">
        <v>23</v>
      </c>
      <c r="M11" s="14" t="s">
        <v>65</v>
      </c>
      <c r="N11" s="11" t="s">
        <v>24</v>
      </c>
      <c r="O11" s="11" t="s">
        <v>109</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3" t="s">
        <v>67</v>
      </c>
      <c r="BB11" s="15" t="s">
        <v>30</v>
      </c>
      <c r="BC11" s="15" t="s">
        <v>31</v>
      </c>
      <c r="IE11" s="13"/>
      <c r="IF11" s="13"/>
      <c r="IG11" s="13"/>
      <c r="IH11" s="13"/>
      <c r="II11" s="13"/>
    </row>
    <row r="12" spans="1:243" s="12" customFormat="1" ht="15">
      <c r="A12" s="16">
        <v>1</v>
      </c>
      <c r="B12" s="16">
        <v>2</v>
      </c>
      <c r="C12" s="16">
        <v>3</v>
      </c>
      <c r="D12" s="16">
        <v>4</v>
      </c>
      <c r="E12" s="16">
        <v>5</v>
      </c>
      <c r="F12" s="16">
        <v>6</v>
      </c>
      <c r="G12" s="16">
        <v>7</v>
      </c>
      <c r="H12" s="16">
        <v>8</v>
      </c>
      <c r="I12" s="16">
        <v>9</v>
      </c>
      <c r="J12" s="16">
        <v>10</v>
      </c>
      <c r="K12" s="16">
        <v>11</v>
      </c>
      <c r="L12" s="16">
        <v>12</v>
      </c>
      <c r="M12" s="16">
        <v>13</v>
      </c>
      <c r="N12" s="16">
        <v>14</v>
      </c>
      <c r="O12" s="16">
        <v>15</v>
      </c>
      <c r="P12" s="16">
        <v>16</v>
      </c>
      <c r="Q12" s="16">
        <v>17</v>
      </c>
      <c r="R12" s="16">
        <v>18</v>
      </c>
      <c r="S12" s="16">
        <v>19</v>
      </c>
      <c r="T12" s="16">
        <v>20</v>
      </c>
      <c r="U12" s="16">
        <v>21</v>
      </c>
      <c r="V12" s="16">
        <v>22</v>
      </c>
      <c r="W12" s="16">
        <v>23</v>
      </c>
      <c r="X12" s="16">
        <v>24</v>
      </c>
      <c r="Y12" s="16">
        <v>25</v>
      </c>
      <c r="Z12" s="16">
        <v>26</v>
      </c>
      <c r="AA12" s="16">
        <v>27</v>
      </c>
      <c r="AB12" s="16">
        <v>28</v>
      </c>
      <c r="AC12" s="16">
        <v>29</v>
      </c>
      <c r="AD12" s="16">
        <v>30</v>
      </c>
      <c r="AE12" s="16">
        <v>31</v>
      </c>
      <c r="AF12" s="16">
        <v>32</v>
      </c>
      <c r="AG12" s="16">
        <v>33</v>
      </c>
      <c r="AH12" s="16">
        <v>34</v>
      </c>
      <c r="AI12" s="16">
        <v>35</v>
      </c>
      <c r="AJ12" s="16">
        <v>36</v>
      </c>
      <c r="AK12" s="16">
        <v>37</v>
      </c>
      <c r="AL12" s="16">
        <v>38</v>
      </c>
      <c r="AM12" s="16">
        <v>39</v>
      </c>
      <c r="AN12" s="16">
        <v>40</v>
      </c>
      <c r="AO12" s="16">
        <v>41</v>
      </c>
      <c r="AP12" s="16">
        <v>42</v>
      </c>
      <c r="AQ12" s="16">
        <v>43</v>
      </c>
      <c r="AR12" s="16">
        <v>44</v>
      </c>
      <c r="AS12" s="16">
        <v>45</v>
      </c>
      <c r="AT12" s="16">
        <v>46</v>
      </c>
      <c r="AU12" s="16">
        <v>47</v>
      </c>
      <c r="AV12" s="16">
        <v>48</v>
      </c>
      <c r="AW12" s="16">
        <v>49</v>
      </c>
      <c r="AX12" s="16">
        <v>50</v>
      </c>
      <c r="AY12" s="16">
        <v>51</v>
      </c>
      <c r="AZ12" s="16">
        <v>52</v>
      </c>
      <c r="BA12" s="16">
        <v>53</v>
      </c>
      <c r="BB12" s="16">
        <v>54</v>
      </c>
      <c r="BC12" s="16">
        <v>55</v>
      </c>
      <c r="IE12" s="13"/>
      <c r="IF12" s="13"/>
      <c r="IG12" s="13"/>
      <c r="IH12" s="13"/>
      <c r="II12" s="13"/>
    </row>
    <row r="13" spans="1:243" s="25" customFormat="1" ht="54">
      <c r="A13" s="17">
        <v>1</v>
      </c>
      <c r="B13" s="24" t="s">
        <v>191</v>
      </c>
      <c r="C13" s="18" t="s">
        <v>34</v>
      </c>
      <c r="D13" s="61">
        <v>714.51</v>
      </c>
      <c r="E13" s="20" t="s">
        <v>107</v>
      </c>
      <c r="F13" s="62">
        <v>0</v>
      </c>
      <c r="G13" s="27"/>
      <c r="H13" s="21"/>
      <c r="I13" s="19" t="s">
        <v>36</v>
      </c>
      <c r="J13" s="22">
        <f>IF(I13="Less(-)",-1,1)</f>
        <v>1</v>
      </c>
      <c r="K13" s="23" t="s">
        <v>60</v>
      </c>
      <c r="L13" s="23" t="s">
        <v>7</v>
      </c>
      <c r="M13" s="60"/>
      <c r="N13" s="28"/>
      <c r="O13" s="28">
        <f>ROUND(((M13*D13)*0.18),2)</f>
        <v>0</v>
      </c>
      <c r="P13" s="29"/>
      <c r="Q13" s="28"/>
      <c r="R13" s="28"/>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58">
        <f>total_amount_ba($B$2,$D$2,D13,F13,J13,K13,M13)</f>
        <v>0</v>
      </c>
      <c r="BB13" s="58">
        <f>BA13+SUM(N13:AZ13)</f>
        <v>0</v>
      </c>
      <c r="BC13" s="24" t="str">
        <f>SpellNumber(L13,BB13)</f>
        <v>INR Zero Only</v>
      </c>
      <c r="IE13" s="26">
        <v>1.01</v>
      </c>
      <c r="IF13" s="26" t="s">
        <v>37</v>
      </c>
      <c r="IG13" s="26" t="s">
        <v>33</v>
      </c>
      <c r="IH13" s="26">
        <v>123.223</v>
      </c>
      <c r="II13" s="26" t="s">
        <v>35</v>
      </c>
    </row>
    <row r="14" spans="1:243" s="25" customFormat="1" ht="54">
      <c r="A14" s="17">
        <v>2</v>
      </c>
      <c r="B14" s="24" t="s">
        <v>192</v>
      </c>
      <c r="C14" s="18" t="s">
        <v>38</v>
      </c>
      <c r="D14" s="61">
        <v>821.21</v>
      </c>
      <c r="E14" s="20" t="s">
        <v>107</v>
      </c>
      <c r="F14" s="62">
        <v>0</v>
      </c>
      <c r="G14" s="27"/>
      <c r="H14" s="21"/>
      <c r="I14" s="19" t="s">
        <v>36</v>
      </c>
      <c r="J14" s="22">
        <f>IF(I14="Less(-)",-1,1)</f>
        <v>1</v>
      </c>
      <c r="K14" s="23" t="s">
        <v>60</v>
      </c>
      <c r="L14" s="23" t="s">
        <v>7</v>
      </c>
      <c r="M14" s="60"/>
      <c r="N14" s="28"/>
      <c r="O14" s="28">
        <f>ROUND(((M14*D14)*0.18),2)</f>
        <v>0</v>
      </c>
      <c r="P14" s="29"/>
      <c r="Q14" s="28"/>
      <c r="R14" s="28"/>
      <c r="S14" s="30"/>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58">
        <f>total_amount_ba($B$2,$D$2,D14,F14,J14,K14,M14)</f>
        <v>0</v>
      </c>
      <c r="BB14" s="58">
        <f>BA14+SUM(N14:AZ14)</f>
        <v>0</v>
      </c>
      <c r="BC14" s="24" t="str">
        <f>SpellNumber(L14,BB14)</f>
        <v>INR Zero Only</v>
      </c>
      <c r="IE14" s="26">
        <v>1.02</v>
      </c>
      <c r="IF14" s="26" t="s">
        <v>39</v>
      </c>
      <c r="IG14" s="26" t="s">
        <v>40</v>
      </c>
      <c r="IH14" s="26">
        <v>213</v>
      </c>
      <c r="II14" s="26" t="s">
        <v>35</v>
      </c>
    </row>
    <row r="15" spans="1:243" s="25" customFormat="1" ht="57">
      <c r="A15" s="17">
        <v>3</v>
      </c>
      <c r="B15" s="24" t="s">
        <v>193</v>
      </c>
      <c r="C15" s="18" t="s">
        <v>41</v>
      </c>
      <c r="D15" s="61">
        <v>821.21</v>
      </c>
      <c r="E15" s="20" t="s">
        <v>107</v>
      </c>
      <c r="F15" s="62">
        <v>0</v>
      </c>
      <c r="G15" s="27"/>
      <c r="H15" s="21"/>
      <c r="I15" s="19" t="s">
        <v>36</v>
      </c>
      <c r="J15" s="22">
        <f>IF(I15="Less(-)",-1,1)</f>
        <v>1</v>
      </c>
      <c r="K15" s="23" t="s">
        <v>60</v>
      </c>
      <c r="L15" s="23" t="s">
        <v>7</v>
      </c>
      <c r="M15" s="60"/>
      <c r="N15" s="28"/>
      <c r="O15" s="28">
        <f>ROUND(((M15*D15)*0.18),2)</f>
        <v>0</v>
      </c>
      <c r="P15" s="29"/>
      <c r="Q15" s="28"/>
      <c r="R15" s="28"/>
      <c r="S15" s="30"/>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58">
        <f>total_amount_ba($B$2,$D$2,D15,F15,J15,K15,M15)</f>
        <v>0</v>
      </c>
      <c r="BB15" s="58">
        <f>BA15+SUM(N15:AZ15)</f>
        <v>0</v>
      </c>
      <c r="BC15" s="24" t="str">
        <f>SpellNumber(L15,BB15)</f>
        <v>INR Zero Only</v>
      </c>
      <c r="IE15" s="26">
        <v>2</v>
      </c>
      <c r="IF15" s="26" t="s">
        <v>32</v>
      </c>
      <c r="IG15" s="26" t="s">
        <v>42</v>
      </c>
      <c r="IH15" s="26">
        <v>10</v>
      </c>
      <c r="II15" s="26" t="s">
        <v>35</v>
      </c>
    </row>
    <row r="16" spans="1:243" s="49" customFormat="1" ht="39" customHeight="1">
      <c r="A16" s="34" t="s">
        <v>58</v>
      </c>
      <c r="B16" s="35"/>
      <c r="C16" s="18"/>
      <c r="D16" s="36"/>
      <c r="E16" s="36"/>
      <c r="F16" s="36"/>
      <c r="G16" s="36"/>
      <c r="H16" s="37"/>
      <c r="I16" s="37"/>
      <c r="J16" s="37"/>
      <c r="K16" s="37"/>
      <c r="L16" s="38"/>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59">
        <f>SUM(BA13:BA15)</f>
        <v>0</v>
      </c>
      <c r="BB16" s="59">
        <f>SUM(BB13:BB15)</f>
        <v>0</v>
      </c>
      <c r="BC16" s="24" t="str">
        <f>SpellNumber($E$2,BB16)</f>
        <v>INR Zero Only</v>
      </c>
      <c r="IE16" s="50"/>
      <c r="IF16" s="50"/>
      <c r="IG16" s="50"/>
      <c r="IH16" s="50"/>
      <c r="II16" s="50"/>
    </row>
    <row r="17" spans="1:243" s="49" customFormat="1" ht="33.75" customHeight="1" hidden="1">
      <c r="A17" s="35" t="s">
        <v>63</v>
      </c>
      <c r="B17" s="40"/>
      <c r="C17" s="41"/>
      <c r="D17" s="42"/>
      <c r="E17" s="43" t="s">
        <v>59</v>
      </c>
      <c r="F17" s="56"/>
      <c r="G17" s="44"/>
      <c r="H17" s="45"/>
      <c r="I17" s="45"/>
      <c r="J17" s="45"/>
      <c r="K17" s="46"/>
      <c r="L17" s="47"/>
      <c r="M17" s="48"/>
      <c r="O17" s="25"/>
      <c r="P17" s="25"/>
      <c r="Q17" s="25"/>
      <c r="R17" s="25"/>
      <c r="S17" s="25"/>
      <c r="BA17" s="54">
        <f>IF(ISBLANK(F17),0,IF(E17="Excess (+)",ROUND(BA16+(BA16*F17),2),IF(E17="Less (-)",ROUND(BA16+(BA16*F17*(-1)),2),0)))</f>
        <v>0</v>
      </c>
      <c r="BB17" s="55">
        <f>ROUND(BA17,0)</f>
        <v>0</v>
      </c>
      <c r="BC17" s="24" t="str">
        <f>SpellNumber(L17,BB17)</f>
        <v> Zero Only</v>
      </c>
      <c r="IE17" s="50"/>
      <c r="IF17" s="50"/>
      <c r="IG17" s="50"/>
      <c r="IH17" s="50"/>
      <c r="II17" s="50"/>
    </row>
    <row r="18" spans="1:243" s="12" customFormat="1" ht="18">
      <c r="A18" s="34" t="s">
        <v>62</v>
      </c>
      <c r="B18" s="34"/>
      <c r="C18" s="69" t="str">
        <f>SpellNumber($E$2,BB16)</f>
        <v>INR Zero Only</v>
      </c>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1"/>
      <c r="IE18" s="13"/>
      <c r="IF18" s="13"/>
      <c r="IG18" s="13"/>
      <c r="IH18" s="13"/>
      <c r="II18" s="13"/>
    </row>
    <row r="19" spans="1:54" ht="15">
      <c r="A19" s="12"/>
      <c r="B19" s="12"/>
      <c r="N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B19" s="12"/>
    </row>
  </sheetData>
  <sheetProtection password="CA9C" sheet="1" selectLockedCells="1"/>
  <mergeCells count="8">
    <mergeCell ref="A9:BC9"/>
    <mergeCell ref="C18:BC18"/>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M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list" allowBlank="1" showInputMessage="1" showErrorMessage="1" sqref="K13:K15">
      <formula1>"Partial Conversion, Full Conversion"</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L14 L13 L15">
      <formula1>"INR"</formula1>
    </dataValidation>
  </dataValidations>
  <printOptions/>
  <pageMargins left="0.55" right="0.33" top="0.61" bottom="0.51"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Sheet20">
    <tabColor theme="4" tint="-0.4999699890613556"/>
  </sheetPr>
  <dimension ref="A1:II44"/>
  <sheetViews>
    <sheetView showGridLines="0" zoomScale="73" zoomScaleNormal="73" zoomScalePageLayoutView="0" workbookViewId="0" topLeftCell="A29">
      <selection activeCell="B8" sqref="B8:BC8"/>
    </sheetView>
  </sheetViews>
  <sheetFormatPr defaultColWidth="9.140625" defaultRowHeight="15"/>
  <cols>
    <col min="1" max="1" width="15.421875" style="51" customWidth="1"/>
    <col min="2" max="2" width="79.421875" style="51" customWidth="1"/>
    <col min="3" max="3" width="16.00390625" style="51" hidden="1" customWidth="1"/>
    <col min="4" max="4" width="14.57421875" style="51" customWidth="1"/>
    <col min="5" max="5" width="11.28125" style="51" customWidth="1"/>
    <col min="6" max="6" width="14.421875" style="51" hidden="1" customWidth="1"/>
    <col min="7" max="7" width="14.140625" style="51" hidden="1" customWidth="1"/>
    <col min="8" max="9" width="12.140625" style="51" hidden="1" customWidth="1"/>
    <col min="10" max="10" width="9.00390625" style="51" hidden="1" customWidth="1"/>
    <col min="11" max="11" width="19.57421875" style="51" hidden="1" customWidth="1"/>
    <col min="12" max="12" width="14.28125" style="51" hidden="1" customWidth="1"/>
    <col min="13" max="13" width="19.00390625" style="51" customWidth="1"/>
    <col min="14" max="14" width="15.28125" style="52" hidden="1" customWidth="1"/>
    <col min="15" max="15" width="14.28125" style="51" hidden="1" customWidth="1"/>
    <col min="16" max="16" width="17.28125" style="51" hidden="1" customWidth="1"/>
    <col min="17" max="17" width="18.421875" style="51" hidden="1" customWidth="1"/>
    <col min="18" max="18" width="17.421875" style="51" hidden="1" customWidth="1"/>
    <col min="19" max="19" width="14.7109375" style="51" hidden="1" customWidth="1"/>
    <col min="20" max="20" width="14.8515625" style="51" hidden="1" customWidth="1"/>
    <col min="21" max="21" width="16.421875" style="51" hidden="1" customWidth="1"/>
    <col min="22" max="22" width="13.00390625" style="51" hidden="1" customWidth="1"/>
    <col min="23" max="51" width="9.140625" style="51" hidden="1" customWidth="1"/>
    <col min="52" max="52" width="10.28125" style="51" hidden="1" customWidth="1"/>
    <col min="53" max="53" width="24.57421875" style="51" customWidth="1"/>
    <col min="54" max="54" width="18.8515625" style="51" hidden="1" customWidth="1"/>
    <col min="55" max="55" width="45.57421875" style="51" customWidth="1"/>
    <col min="56" max="238" width="9.140625" style="51" customWidth="1"/>
    <col min="239" max="243" width="9.140625" style="53" customWidth="1"/>
    <col min="244" max="16384" width="9.140625" style="51" customWidth="1"/>
  </cols>
  <sheetData>
    <row r="1" spans="1:243" s="1" customFormat="1" ht="25.5" customHeight="1">
      <c r="A1" s="72" t="str">
        <f>B2&amp;" BoQ"</f>
        <v>Item Rate BoQ</v>
      </c>
      <c r="B1" s="72"/>
      <c r="C1" s="72"/>
      <c r="D1" s="72"/>
      <c r="E1" s="72"/>
      <c r="F1" s="72"/>
      <c r="G1" s="72"/>
      <c r="H1" s="72"/>
      <c r="I1" s="72"/>
      <c r="J1" s="72"/>
      <c r="K1" s="72"/>
      <c r="L1" s="72"/>
      <c r="O1" s="2"/>
      <c r="P1" s="2"/>
      <c r="Q1" s="3"/>
      <c r="IE1" s="3"/>
      <c r="IF1" s="3"/>
      <c r="IG1" s="3"/>
      <c r="IH1" s="3"/>
      <c r="II1" s="3"/>
    </row>
    <row r="2" spans="1:17" s="1" customFormat="1" ht="25.5" customHeight="1" hidden="1">
      <c r="A2" s="4" t="s">
        <v>3</v>
      </c>
      <c r="B2" s="4" t="s">
        <v>4</v>
      </c>
      <c r="C2" s="57" t="s">
        <v>5</v>
      </c>
      <c r="D2" s="5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3" t="s">
        <v>110</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7"/>
      <c r="IF4" s="7"/>
      <c r="IG4" s="7"/>
      <c r="IH4" s="7"/>
      <c r="II4" s="7"/>
    </row>
    <row r="5" spans="1:243" s="6" customFormat="1" ht="30.75" customHeight="1">
      <c r="A5" s="73" t="s">
        <v>153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7"/>
      <c r="IF5" s="7"/>
      <c r="IG5" s="7"/>
      <c r="IH5" s="7"/>
      <c r="II5" s="7"/>
    </row>
    <row r="6" spans="1:243" s="6" customFormat="1" ht="30.75" customHeight="1">
      <c r="A6" s="73" t="s">
        <v>61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7"/>
      <c r="IF6" s="7"/>
      <c r="IG6" s="7"/>
      <c r="IH6" s="7"/>
      <c r="II6" s="7"/>
    </row>
    <row r="7" spans="1:243" s="6" customFormat="1" ht="29.25" customHeight="1" hidden="1">
      <c r="A7" s="74" t="s">
        <v>10</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7"/>
      <c r="IF7" s="7"/>
      <c r="IG7" s="7"/>
      <c r="IH7" s="7"/>
      <c r="II7" s="7"/>
    </row>
    <row r="8" spans="1:243" s="64" customFormat="1" ht="61.5" customHeight="1">
      <c r="A8" s="8" t="s">
        <v>64</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7"/>
      <c r="IE8" s="65"/>
      <c r="IF8" s="65"/>
      <c r="IG8" s="65"/>
      <c r="IH8" s="65"/>
      <c r="II8" s="65"/>
    </row>
    <row r="9" spans="1:243" s="9" customFormat="1" ht="61.5" customHeight="1">
      <c r="A9" s="66" t="s">
        <v>223</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66</v>
      </c>
      <c r="G11" s="11"/>
      <c r="H11" s="11"/>
      <c r="I11" s="11" t="s">
        <v>20</v>
      </c>
      <c r="J11" s="11" t="s">
        <v>21</v>
      </c>
      <c r="K11" s="11" t="s">
        <v>22</v>
      </c>
      <c r="L11" s="11" t="s">
        <v>23</v>
      </c>
      <c r="M11" s="14" t="s">
        <v>65</v>
      </c>
      <c r="N11" s="11" t="s">
        <v>24</v>
      </c>
      <c r="O11" s="11" t="s">
        <v>109</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3" t="s">
        <v>67</v>
      </c>
      <c r="BB11" s="15" t="s">
        <v>30</v>
      </c>
      <c r="BC11" s="15" t="s">
        <v>31</v>
      </c>
      <c r="IE11" s="13"/>
      <c r="IF11" s="13"/>
      <c r="IG11" s="13"/>
      <c r="IH11" s="13"/>
      <c r="II11" s="13"/>
    </row>
    <row r="12" spans="1:243" s="12" customFormat="1" ht="15">
      <c r="A12" s="16">
        <v>1</v>
      </c>
      <c r="B12" s="16">
        <v>2</v>
      </c>
      <c r="C12" s="16">
        <v>3</v>
      </c>
      <c r="D12" s="16">
        <v>4</v>
      </c>
      <c r="E12" s="16">
        <v>5</v>
      </c>
      <c r="F12" s="16">
        <v>6</v>
      </c>
      <c r="G12" s="16">
        <v>7</v>
      </c>
      <c r="H12" s="16">
        <v>8</v>
      </c>
      <c r="I12" s="16">
        <v>9</v>
      </c>
      <c r="J12" s="16">
        <v>10</v>
      </c>
      <c r="K12" s="16">
        <v>11</v>
      </c>
      <c r="L12" s="16">
        <v>12</v>
      </c>
      <c r="M12" s="16">
        <v>13</v>
      </c>
      <c r="N12" s="16">
        <v>14</v>
      </c>
      <c r="O12" s="16">
        <v>15</v>
      </c>
      <c r="P12" s="16">
        <v>16</v>
      </c>
      <c r="Q12" s="16">
        <v>17</v>
      </c>
      <c r="R12" s="16">
        <v>18</v>
      </c>
      <c r="S12" s="16">
        <v>19</v>
      </c>
      <c r="T12" s="16">
        <v>20</v>
      </c>
      <c r="U12" s="16">
        <v>21</v>
      </c>
      <c r="V12" s="16">
        <v>22</v>
      </c>
      <c r="W12" s="16">
        <v>23</v>
      </c>
      <c r="X12" s="16">
        <v>24</v>
      </c>
      <c r="Y12" s="16">
        <v>25</v>
      </c>
      <c r="Z12" s="16">
        <v>26</v>
      </c>
      <c r="AA12" s="16">
        <v>27</v>
      </c>
      <c r="AB12" s="16">
        <v>28</v>
      </c>
      <c r="AC12" s="16">
        <v>29</v>
      </c>
      <c r="AD12" s="16">
        <v>30</v>
      </c>
      <c r="AE12" s="16">
        <v>31</v>
      </c>
      <c r="AF12" s="16">
        <v>32</v>
      </c>
      <c r="AG12" s="16">
        <v>33</v>
      </c>
      <c r="AH12" s="16">
        <v>34</v>
      </c>
      <c r="AI12" s="16">
        <v>35</v>
      </c>
      <c r="AJ12" s="16">
        <v>36</v>
      </c>
      <c r="AK12" s="16">
        <v>37</v>
      </c>
      <c r="AL12" s="16">
        <v>38</v>
      </c>
      <c r="AM12" s="16">
        <v>39</v>
      </c>
      <c r="AN12" s="16">
        <v>40</v>
      </c>
      <c r="AO12" s="16">
        <v>41</v>
      </c>
      <c r="AP12" s="16">
        <v>42</v>
      </c>
      <c r="AQ12" s="16">
        <v>43</v>
      </c>
      <c r="AR12" s="16">
        <v>44</v>
      </c>
      <c r="AS12" s="16">
        <v>45</v>
      </c>
      <c r="AT12" s="16">
        <v>46</v>
      </c>
      <c r="AU12" s="16">
        <v>47</v>
      </c>
      <c r="AV12" s="16">
        <v>48</v>
      </c>
      <c r="AW12" s="16">
        <v>49</v>
      </c>
      <c r="AX12" s="16">
        <v>50</v>
      </c>
      <c r="AY12" s="16">
        <v>51</v>
      </c>
      <c r="AZ12" s="16">
        <v>52</v>
      </c>
      <c r="BA12" s="16">
        <v>53</v>
      </c>
      <c r="BB12" s="16">
        <v>54</v>
      </c>
      <c r="BC12" s="16">
        <v>55</v>
      </c>
      <c r="IE12" s="13"/>
      <c r="IF12" s="13"/>
      <c r="IG12" s="13"/>
      <c r="IH12" s="13"/>
      <c r="II12" s="13"/>
    </row>
    <row r="13" spans="1:243" s="25" customFormat="1" ht="57">
      <c r="A13" s="17">
        <v>1</v>
      </c>
      <c r="B13" s="24" t="s">
        <v>177</v>
      </c>
      <c r="C13" s="18" t="s">
        <v>34</v>
      </c>
      <c r="D13" s="61">
        <v>19</v>
      </c>
      <c r="E13" s="20" t="s">
        <v>170</v>
      </c>
      <c r="F13" s="62">
        <v>0</v>
      </c>
      <c r="G13" s="27"/>
      <c r="H13" s="21"/>
      <c r="I13" s="19" t="s">
        <v>36</v>
      </c>
      <c r="J13" s="22">
        <f>IF(I13="Less(-)",-1,1)</f>
        <v>1</v>
      </c>
      <c r="K13" s="23" t="s">
        <v>60</v>
      </c>
      <c r="L13" s="23" t="s">
        <v>7</v>
      </c>
      <c r="M13" s="60"/>
      <c r="N13" s="28"/>
      <c r="O13" s="28">
        <f>ROUND(((M13*D13)*0.18),2)</f>
        <v>0</v>
      </c>
      <c r="P13" s="29"/>
      <c r="Q13" s="28"/>
      <c r="R13" s="28"/>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58">
        <f>total_amount_ba($B$2,$D$2,D13,F13,J13,K13,M13)</f>
        <v>0</v>
      </c>
      <c r="BB13" s="58">
        <f>BA13+SUM(N13:AZ13)</f>
        <v>0</v>
      </c>
      <c r="BC13" s="24" t="str">
        <f>SpellNumber(L13,BB13)</f>
        <v>INR Zero Only</v>
      </c>
      <c r="IE13" s="26">
        <v>1.01</v>
      </c>
      <c r="IF13" s="26" t="s">
        <v>37</v>
      </c>
      <c r="IG13" s="26" t="s">
        <v>33</v>
      </c>
      <c r="IH13" s="26">
        <v>123.223</v>
      </c>
      <c r="II13" s="26" t="s">
        <v>35</v>
      </c>
    </row>
    <row r="14" spans="1:243" s="25" customFormat="1" ht="85.5">
      <c r="A14" s="17">
        <v>2</v>
      </c>
      <c r="B14" s="24" t="s">
        <v>197</v>
      </c>
      <c r="C14" s="18" t="s">
        <v>38</v>
      </c>
      <c r="D14" s="61">
        <v>116.82</v>
      </c>
      <c r="E14" s="20" t="s">
        <v>107</v>
      </c>
      <c r="F14" s="62">
        <v>0</v>
      </c>
      <c r="G14" s="27"/>
      <c r="H14" s="21"/>
      <c r="I14" s="19" t="s">
        <v>36</v>
      </c>
      <c r="J14" s="22">
        <f aca="true" t="shared" si="0" ref="J14:J40">IF(I14="Less(-)",-1,1)</f>
        <v>1</v>
      </c>
      <c r="K14" s="23" t="s">
        <v>60</v>
      </c>
      <c r="L14" s="23" t="s">
        <v>7</v>
      </c>
      <c r="M14" s="60"/>
      <c r="N14" s="28"/>
      <c r="O14" s="28">
        <f aca="true" t="shared" si="1" ref="O14:O40">ROUND(((M14*D14)*0.18),2)</f>
        <v>0</v>
      </c>
      <c r="P14" s="29"/>
      <c r="Q14" s="28"/>
      <c r="R14" s="28"/>
      <c r="S14" s="30"/>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58">
        <f aca="true" t="shared" si="2" ref="BA14:BA40">total_amount_ba($B$2,$D$2,D14,F14,J14,K14,M14)</f>
        <v>0</v>
      </c>
      <c r="BB14" s="58">
        <f aca="true" t="shared" si="3" ref="BB14:BB40">BA14+SUM(N14:AZ14)</f>
        <v>0</v>
      </c>
      <c r="BC14" s="24" t="str">
        <f aca="true" t="shared" si="4" ref="BC14:BC40">SpellNumber(L14,BB14)</f>
        <v>INR Zero Only</v>
      </c>
      <c r="IE14" s="26"/>
      <c r="IF14" s="26"/>
      <c r="IG14" s="26"/>
      <c r="IH14" s="26"/>
      <c r="II14" s="26"/>
    </row>
    <row r="15" spans="1:243" s="25" customFormat="1" ht="71.25">
      <c r="A15" s="17">
        <v>3</v>
      </c>
      <c r="B15" s="24" t="s">
        <v>198</v>
      </c>
      <c r="C15" s="18" t="s">
        <v>41</v>
      </c>
      <c r="D15" s="61">
        <v>3.28</v>
      </c>
      <c r="E15" s="20" t="s">
        <v>106</v>
      </c>
      <c r="F15" s="62">
        <v>0</v>
      </c>
      <c r="G15" s="27"/>
      <c r="H15" s="21"/>
      <c r="I15" s="19" t="s">
        <v>36</v>
      </c>
      <c r="J15" s="22">
        <f t="shared" si="0"/>
        <v>1</v>
      </c>
      <c r="K15" s="23" t="s">
        <v>60</v>
      </c>
      <c r="L15" s="23" t="s">
        <v>7</v>
      </c>
      <c r="M15" s="60"/>
      <c r="N15" s="28"/>
      <c r="O15" s="28">
        <f t="shared" si="1"/>
        <v>0</v>
      </c>
      <c r="P15" s="29"/>
      <c r="Q15" s="28"/>
      <c r="R15" s="28"/>
      <c r="S15" s="30"/>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58">
        <f t="shared" si="2"/>
        <v>0</v>
      </c>
      <c r="BB15" s="58">
        <f t="shared" si="3"/>
        <v>0</v>
      </c>
      <c r="BC15" s="24" t="str">
        <f t="shared" si="4"/>
        <v>INR Zero Only</v>
      </c>
      <c r="IE15" s="26"/>
      <c r="IF15" s="26"/>
      <c r="IG15" s="26"/>
      <c r="IH15" s="26"/>
      <c r="II15" s="26"/>
    </row>
    <row r="16" spans="1:243" s="25" customFormat="1" ht="57">
      <c r="A16" s="17">
        <v>4</v>
      </c>
      <c r="B16" s="24" t="s">
        <v>199</v>
      </c>
      <c r="C16" s="18" t="s">
        <v>43</v>
      </c>
      <c r="D16" s="61">
        <v>82</v>
      </c>
      <c r="E16" s="20" t="s">
        <v>107</v>
      </c>
      <c r="F16" s="62">
        <v>0</v>
      </c>
      <c r="G16" s="27"/>
      <c r="H16" s="21"/>
      <c r="I16" s="19" t="s">
        <v>36</v>
      </c>
      <c r="J16" s="22">
        <f t="shared" si="0"/>
        <v>1</v>
      </c>
      <c r="K16" s="23" t="s">
        <v>60</v>
      </c>
      <c r="L16" s="23" t="s">
        <v>7</v>
      </c>
      <c r="M16" s="60"/>
      <c r="N16" s="28"/>
      <c r="O16" s="28">
        <f t="shared" si="1"/>
        <v>0</v>
      </c>
      <c r="P16" s="29"/>
      <c r="Q16" s="28"/>
      <c r="R16" s="28"/>
      <c r="S16" s="30"/>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58">
        <f t="shared" si="2"/>
        <v>0</v>
      </c>
      <c r="BB16" s="58">
        <f t="shared" si="3"/>
        <v>0</v>
      </c>
      <c r="BC16" s="24" t="str">
        <f t="shared" si="4"/>
        <v>INR Zero Only</v>
      </c>
      <c r="IE16" s="26"/>
      <c r="IF16" s="26"/>
      <c r="IG16" s="26"/>
      <c r="IH16" s="26"/>
      <c r="II16" s="26"/>
    </row>
    <row r="17" spans="1:243" s="25" customFormat="1" ht="71.25">
      <c r="A17" s="17">
        <v>5</v>
      </c>
      <c r="B17" s="24" t="s">
        <v>179</v>
      </c>
      <c r="C17" s="18" t="s">
        <v>46</v>
      </c>
      <c r="D17" s="61">
        <v>2.04</v>
      </c>
      <c r="E17" s="20" t="s">
        <v>106</v>
      </c>
      <c r="F17" s="62">
        <v>0</v>
      </c>
      <c r="G17" s="27"/>
      <c r="H17" s="21"/>
      <c r="I17" s="19" t="s">
        <v>36</v>
      </c>
      <c r="J17" s="22">
        <f t="shared" si="0"/>
        <v>1</v>
      </c>
      <c r="K17" s="23" t="s">
        <v>60</v>
      </c>
      <c r="L17" s="23" t="s">
        <v>7</v>
      </c>
      <c r="M17" s="60"/>
      <c r="N17" s="28"/>
      <c r="O17" s="28">
        <f t="shared" si="1"/>
        <v>0</v>
      </c>
      <c r="P17" s="29"/>
      <c r="Q17" s="28"/>
      <c r="R17" s="28"/>
      <c r="S17" s="30"/>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58">
        <f t="shared" si="2"/>
        <v>0</v>
      </c>
      <c r="BB17" s="58">
        <f t="shared" si="3"/>
        <v>0</v>
      </c>
      <c r="BC17" s="24" t="str">
        <f t="shared" si="4"/>
        <v>INR Zero Only</v>
      </c>
      <c r="IE17" s="26"/>
      <c r="IF17" s="26"/>
      <c r="IG17" s="26"/>
      <c r="IH17" s="26"/>
      <c r="II17" s="26"/>
    </row>
    <row r="18" spans="1:243" s="25" customFormat="1" ht="156.75">
      <c r="A18" s="17">
        <v>6</v>
      </c>
      <c r="B18" s="24" t="s">
        <v>200</v>
      </c>
      <c r="C18" s="18" t="s">
        <v>47</v>
      </c>
      <c r="D18" s="61">
        <v>7.79</v>
      </c>
      <c r="E18" s="20" t="s">
        <v>107</v>
      </c>
      <c r="F18" s="62">
        <v>0</v>
      </c>
      <c r="G18" s="27"/>
      <c r="H18" s="21"/>
      <c r="I18" s="19" t="s">
        <v>36</v>
      </c>
      <c r="J18" s="22">
        <f t="shared" si="0"/>
        <v>1</v>
      </c>
      <c r="K18" s="23" t="s">
        <v>60</v>
      </c>
      <c r="L18" s="23" t="s">
        <v>7</v>
      </c>
      <c r="M18" s="60"/>
      <c r="N18" s="28"/>
      <c r="O18" s="28">
        <f t="shared" si="1"/>
        <v>0</v>
      </c>
      <c r="P18" s="29"/>
      <c r="Q18" s="28"/>
      <c r="R18" s="28"/>
      <c r="S18" s="30"/>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58">
        <f t="shared" si="2"/>
        <v>0</v>
      </c>
      <c r="BB18" s="58">
        <f t="shared" si="3"/>
        <v>0</v>
      </c>
      <c r="BC18" s="24" t="str">
        <f t="shared" si="4"/>
        <v>INR Zero Only</v>
      </c>
      <c r="IE18" s="26"/>
      <c r="IF18" s="26"/>
      <c r="IG18" s="26"/>
      <c r="IH18" s="26"/>
      <c r="II18" s="26"/>
    </row>
    <row r="19" spans="1:243" s="25" customFormat="1" ht="85.5">
      <c r="A19" s="17">
        <v>7</v>
      </c>
      <c r="B19" s="24" t="s">
        <v>180</v>
      </c>
      <c r="C19" s="18" t="s">
        <v>48</v>
      </c>
      <c r="D19" s="61">
        <v>17.59</v>
      </c>
      <c r="E19" s="20" t="s">
        <v>107</v>
      </c>
      <c r="F19" s="62">
        <v>0</v>
      </c>
      <c r="G19" s="27"/>
      <c r="H19" s="21"/>
      <c r="I19" s="19" t="s">
        <v>36</v>
      </c>
      <c r="J19" s="22">
        <f t="shared" si="0"/>
        <v>1</v>
      </c>
      <c r="K19" s="23" t="s">
        <v>60</v>
      </c>
      <c r="L19" s="23" t="s">
        <v>7</v>
      </c>
      <c r="M19" s="60"/>
      <c r="N19" s="28"/>
      <c r="O19" s="28">
        <f t="shared" si="1"/>
        <v>0</v>
      </c>
      <c r="P19" s="29"/>
      <c r="Q19" s="28"/>
      <c r="R19" s="28"/>
      <c r="S19" s="30"/>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58">
        <f t="shared" si="2"/>
        <v>0</v>
      </c>
      <c r="BB19" s="58">
        <f t="shared" si="3"/>
        <v>0</v>
      </c>
      <c r="BC19" s="24" t="str">
        <f t="shared" si="4"/>
        <v>INR Zero Only</v>
      </c>
      <c r="IE19" s="26"/>
      <c r="IF19" s="26"/>
      <c r="IG19" s="26"/>
      <c r="IH19" s="26"/>
      <c r="II19" s="26"/>
    </row>
    <row r="20" spans="1:243" s="25" customFormat="1" ht="54">
      <c r="A20" s="17">
        <v>8</v>
      </c>
      <c r="B20" s="24" t="s">
        <v>201</v>
      </c>
      <c r="C20" s="18" t="s">
        <v>49</v>
      </c>
      <c r="D20" s="61">
        <v>116.74</v>
      </c>
      <c r="E20" s="20" t="s">
        <v>107</v>
      </c>
      <c r="F20" s="62">
        <v>0</v>
      </c>
      <c r="G20" s="27"/>
      <c r="H20" s="21"/>
      <c r="I20" s="19" t="s">
        <v>36</v>
      </c>
      <c r="J20" s="22">
        <f t="shared" si="0"/>
        <v>1</v>
      </c>
      <c r="K20" s="23" t="s">
        <v>60</v>
      </c>
      <c r="L20" s="23" t="s">
        <v>7</v>
      </c>
      <c r="M20" s="60"/>
      <c r="N20" s="28"/>
      <c r="O20" s="28">
        <f t="shared" si="1"/>
        <v>0</v>
      </c>
      <c r="P20" s="29"/>
      <c r="Q20" s="28"/>
      <c r="R20" s="28"/>
      <c r="S20" s="30"/>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58">
        <f t="shared" si="2"/>
        <v>0</v>
      </c>
      <c r="BB20" s="58">
        <f t="shared" si="3"/>
        <v>0</v>
      </c>
      <c r="BC20" s="24" t="str">
        <f t="shared" si="4"/>
        <v>INR Zero Only</v>
      </c>
      <c r="IE20" s="26"/>
      <c r="IF20" s="26"/>
      <c r="IG20" s="26"/>
      <c r="IH20" s="26"/>
      <c r="II20" s="26"/>
    </row>
    <row r="21" spans="1:243" s="25" customFormat="1" ht="128.25">
      <c r="A21" s="17">
        <v>9</v>
      </c>
      <c r="B21" s="24" t="s">
        <v>202</v>
      </c>
      <c r="C21" s="18" t="s">
        <v>50</v>
      </c>
      <c r="D21" s="61">
        <v>116.74</v>
      </c>
      <c r="E21" s="20" t="s">
        <v>107</v>
      </c>
      <c r="F21" s="62">
        <v>0</v>
      </c>
      <c r="G21" s="27"/>
      <c r="H21" s="21"/>
      <c r="I21" s="19" t="s">
        <v>36</v>
      </c>
      <c r="J21" s="22">
        <f t="shared" si="0"/>
        <v>1</v>
      </c>
      <c r="K21" s="23" t="s">
        <v>60</v>
      </c>
      <c r="L21" s="23" t="s">
        <v>7</v>
      </c>
      <c r="M21" s="60"/>
      <c r="N21" s="28"/>
      <c r="O21" s="28">
        <f t="shared" si="1"/>
        <v>0</v>
      </c>
      <c r="P21" s="29"/>
      <c r="Q21" s="28"/>
      <c r="R21" s="28"/>
      <c r="S21" s="30"/>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58">
        <f t="shared" si="2"/>
        <v>0</v>
      </c>
      <c r="BB21" s="58">
        <f t="shared" si="3"/>
        <v>0</v>
      </c>
      <c r="BC21" s="24" t="str">
        <f t="shared" si="4"/>
        <v>INR Zero Only</v>
      </c>
      <c r="IE21" s="26"/>
      <c r="IF21" s="26"/>
      <c r="IG21" s="26"/>
      <c r="IH21" s="26"/>
      <c r="II21" s="26"/>
    </row>
    <row r="22" spans="1:243" s="25" customFormat="1" ht="85.5">
      <c r="A22" s="17">
        <v>10</v>
      </c>
      <c r="B22" s="24" t="s">
        <v>203</v>
      </c>
      <c r="C22" s="18" t="s">
        <v>51</v>
      </c>
      <c r="D22" s="61">
        <v>17.1</v>
      </c>
      <c r="E22" s="20" t="s">
        <v>108</v>
      </c>
      <c r="F22" s="62">
        <v>0</v>
      </c>
      <c r="G22" s="27"/>
      <c r="H22" s="21"/>
      <c r="I22" s="19" t="s">
        <v>36</v>
      </c>
      <c r="J22" s="22">
        <f t="shared" si="0"/>
        <v>1</v>
      </c>
      <c r="K22" s="23" t="s">
        <v>60</v>
      </c>
      <c r="L22" s="23" t="s">
        <v>7</v>
      </c>
      <c r="M22" s="60"/>
      <c r="N22" s="28"/>
      <c r="O22" s="28">
        <f t="shared" si="1"/>
        <v>0</v>
      </c>
      <c r="P22" s="29"/>
      <c r="Q22" s="28"/>
      <c r="R22" s="28"/>
      <c r="S22" s="30"/>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58">
        <f t="shared" si="2"/>
        <v>0</v>
      </c>
      <c r="BB22" s="58">
        <f t="shared" si="3"/>
        <v>0</v>
      </c>
      <c r="BC22" s="24" t="str">
        <f t="shared" si="4"/>
        <v>INR Zero Only</v>
      </c>
      <c r="IE22" s="26"/>
      <c r="IF22" s="26"/>
      <c r="IG22" s="26"/>
      <c r="IH22" s="26"/>
      <c r="II22" s="26"/>
    </row>
    <row r="23" spans="1:243" s="25" customFormat="1" ht="57">
      <c r="A23" s="17">
        <v>11</v>
      </c>
      <c r="B23" s="24" t="s">
        <v>204</v>
      </c>
      <c r="C23" s="18" t="s">
        <v>52</v>
      </c>
      <c r="D23" s="61">
        <v>173.58</v>
      </c>
      <c r="E23" s="20" t="s">
        <v>107</v>
      </c>
      <c r="F23" s="62">
        <v>0</v>
      </c>
      <c r="G23" s="27"/>
      <c r="H23" s="21"/>
      <c r="I23" s="19" t="s">
        <v>36</v>
      </c>
      <c r="J23" s="22">
        <f t="shared" si="0"/>
        <v>1</v>
      </c>
      <c r="K23" s="23" t="s">
        <v>60</v>
      </c>
      <c r="L23" s="23" t="s">
        <v>7</v>
      </c>
      <c r="M23" s="60"/>
      <c r="N23" s="28"/>
      <c r="O23" s="28">
        <f t="shared" si="1"/>
        <v>0</v>
      </c>
      <c r="P23" s="29"/>
      <c r="Q23" s="28"/>
      <c r="R23" s="28"/>
      <c r="S23" s="30"/>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58">
        <f t="shared" si="2"/>
        <v>0</v>
      </c>
      <c r="BB23" s="58">
        <f t="shared" si="3"/>
        <v>0</v>
      </c>
      <c r="BC23" s="24" t="str">
        <f t="shared" si="4"/>
        <v>INR Zero Only</v>
      </c>
      <c r="IE23" s="26"/>
      <c r="IF23" s="26"/>
      <c r="IG23" s="26"/>
      <c r="IH23" s="26"/>
      <c r="II23" s="26"/>
    </row>
    <row r="24" spans="1:243" s="25" customFormat="1" ht="57">
      <c r="A24" s="17">
        <v>12</v>
      </c>
      <c r="B24" s="24" t="s">
        <v>205</v>
      </c>
      <c r="C24" s="18" t="s">
        <v>175</v>
      </c>
      <c r="D24" s="61">
        <v>398.4</v>
      </c>
      <c r="E24" s="20" t="s">
        <v>107</v>
      </c>
      <c r="F24" s="62">
        <v>0</v>
      </c>
      <c r="G24" s="27"/>
      <c r="H24" s="21"/>
      <c r="I24" s="19" t="s">
        <v>36</v>
      </c>
      <c r="J24" s="22">
        <f t="shared" si="0"/>
        <v>1</v>
      </c>
      <c r="K24" s="23" t="s">
        <v>60</v>
      </c>
      <c r="L24" s="23" t="s">
        <v>7</v>
      </c>
      <c r="M24" s="60"/>
      <c r="N24" s="28"/>
      <c r="O24" s="28">
        <f t="shared" si="1"/>
        <v>0</v>
      </c>
      <c r="P24" s="29"/>
      <c r="Q24" s="28"/>
      <c r="R24" s="28"/>
      <c r="S24" s="30"/>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58">
        <f t="shared" si="2"/>
        <v>0</v>
      </c>
      <c r="BB24" s="58">
        <f t="shared" si="3"/>
        <v>0</v>
      </c>
      <c r="BC24" s="24" t="str">
        <f t="shared" si="4"/>
        <v>INR Zero Only</v>
      </c>
      <c r="IE24" s="26"/>
      <c r="IF24" s="26"/>
      <c r="IG24" s="26"/>
      <c r="IH24" s="26"/>
      <c r="II24" s="26"/>
    </row>
    <row r="25" spans="1:243" s="25" customFormat="1" ht="57">
      <c r="A25" s="17">
        <v>13</v>
      </c>
      <c r="B25" s="24" t="s">
        <v>206</v>
      </c>
      <c r="C25" s="18" t="s">
        <v>53</v>
      </c>
      <c r="D25" s="61">
        <v>91.1</v>
      </c>
      <c r="E25" s="20" t="s">
        <v>107</v>
      </c>
      <c r="F25" s="62">
        <v>0</v>
      </c>
      <c r="G25" s="27"/>
      <c r="H25" s="21"/>
      <c r="I25" s="19" t="s">
        <v>36</v>
      </c>
      <c r="J25" s="22">
        <f t="shared" si="0"/>
        <v>1</v>
      </c>
      <c r="K25" s="23" t="s">
        <v>60</v>
      </c>
      <c r="L25" s="23" t="s">
        <v>7</v>
      </c>
      <c r="M25" s="60"/>
      <c r="N25" s="28"/>
      <c r="O25" s="28">
        <f t="shared" si="1"/>
        <v>0</v>
      </c>
      <c r="P25" s="29"/>
      <c r="Q25" s="28"/>
      <c r="R25" s="28"/>
      <c r="S25" s="30"/>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58">
        <f t="shared" si="2"/>
        <v>0</v>
      </c>
      <c r="BB25" s="58">
        <f t="shared" si="3"/>
        <v>0</v>
      </c>
      <c r="BC25" s="24" t="str">
        <f t="shared" si="4"/>
        <v>INR Zero Only</v>
      </c>
      <c r="IE25" s="26"/>
      <c r="IF25" s="26"/>
      <c r="IG25" s="26"/>
      <c r="IH25" s="26"/>
      <c r="II25" s="26"/>
    </row>
    <row r="26" spans="1:243" s="25" customFormat="1" ht="112.5" customHeight="1">
      <c r="A26" s="17">
        <v>14</v>
      </c>
      <c r="B26" s="24" t="s">
        <v>208</v>
      </c>
      <c r="C26" s="18" t="s">
        <v>54</v>
      </c>
      <c r="D26" s="61">
        <v>12</v>
      </c>
      <c r="E26" s="20" t="s">
        <v>222</v>
      </c>
      <c r="F26" s="62">
        <v>0</v>
      </c>
      <c r="G26" s="27"/>
      <c r="H26" s="21"/>
      <c r="I26" s="19" t="s">
        <v>36</v>
      </c>
      <c r="J26" s="22">
        <f t="shared" si="0"/>
        <v>1</v>
      </c>
      <c r="K26" s="23" t="s">
        <v>60</v>
      </c>
      <c r="L26" s="23" t="s">
        <v>7</v>
      </c>
      <c r="M26" s="60"/>
      <c r="N26" s="28"/>
      <c r="O26" s="28">
        <f t="shared" si="1"/>
        <v>0</v>
      </c>
      <c r="P26" s="29"/>
      <c r="Q26" s="28"/>
      <c r="R26" s="28"/>
      <c r="S26" s="30"/>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58">
        <f t="shared" si="2"/>
        <v>0</v>
      </c>
      <c r="BB26" s="58">
        <f t="shared" si="3"/>
        <v>0</v>
      </c>
      <c r="BC26" s="24" t="str">
        <f t="shared" si="4"/>
        <v>INR Zero Only</v>
      </c>
      <c r="IE26" s="26"/>
      <c r="IF26" s="26"/>
      <c r="IG26" s="26"/>
      <c r="IH26" s="26"/>
      <c r="II26" s="26"/>
    </row>
    <row r="27" spans="1:243" s="25" customFormat="1" ht="17.25" customHeight="1">
      <c r="A27" s="17">
        <v>15</v>
      </c>
      <c r="B27" s="24" t="s">
        <v>207</v>
      </c>
      <c r="C27" s="18" t="s">
        <v>55</v>
      </c>
      <c r="D27" s="61">
        <v>16</v>
      </c>
      <c r="E27" s="20" t="s">
        <v>222</v>
      </c>
      <c r="F27" s="62">
        <v>0</v>
      </c>
      <c r="G27" s="27"/>
      <c r="H27" s="21"/>
      <c r="I27" s="19" t="s">
        <v>36</v>
      </c>
      <c r="J27" s="22">
        <f t="shared" si="0"/>
        <v>1</v>
      </c>
      <c r="K27" s="23" t="s">
        <v>60</v>
      </c>
      <c r="L27" s="23" t="s">
        <v>7</v>
      </c>
      <c r="M27" s="60"/>
      <c r="N27" s="28"/>
      <c r="O27" s="28">
        <f t="shared" si="1"/>
        <v>0</v>
      </c>
      <c r="P27" s="29"/>
      <c r="Q27" s="28"/>
      <c r="R27" s="28"/>
      <c r="S27" s="30"/>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58">
        <f t="shared" si="2"/>
        <v>0</v>
      </c>
      <c r="BB27" s="58">
        <f t="shared" si="3"/>
        <v>0</v>
      </c>
      <c r="BC27" s="24" t="str">
        <f t="shared" si="4"/>
        <v>INR Zero Only</v>
      </c>
      <c r="IE27" s="26"/>
      <c r="IF27" s="26"/>
      <c r="IG27" s="26"/>
      <c r="IH27" s="26"/>
      <c r="II27" s="26"/>
    </row>
    <row r="28" spans="1:243" s="25" customFormat="1" ht="71.25">
      <c r="A28" s="17">
        <v>16</v>
      </c>
      <c r="B28" s="24" t="s">
        <v>209</v>
      </c>
      <c r="C28" s="18" t="s">
        <v>56</v>
      </c>
      <c r="D28" s="61">
        <v>8</v>
      </c>
      <c r="E28" s="20" t="s">
        <v>105</v>
      </c>
      <c r="F28" s="62">
        <v>0</v>
      </c>
      <c r="G28" s="27"/>
      <c r="H28" s="21"/>
      <c r="I28" s="19" t="s">
        <v>36</v>
      </c>
      <c r="J28" s="22">
        <f t="shared" si="0"/>
        <v>1</v>
      </c>
      <c r="K28" s="23" t="s">
        <v>60</v>
      </c>
      <c r="L28" s="23" t="s">
        <v>7</v>
      </c>
      <c r="M28" s="60"/>
      <c r="N28" s="28"/>
      <c r="O28" s="28">
        <f t="shared" si="1"/>
        <v>0</v>
      </c>
      <c r="P28" s="29"/>
      <c r="Q28" s="28"/>
      <c r="R28" s="28"/>
      <c r="S28" s="30"/>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58">
        <f t="shared" si="2"/>
        <v>0</v>
      </c>
      <c r="BB28" s="58">
        <f t="shared" si="3"/>
        <v>0</v>
      </c>
      <c r="BC28" s="24" t="str">
        <f t="shared" si="4"/>
        <v>INR Zero Only</v>
      </c>
      <c r="IE28" s="26"/>
      <c r="IF28" s="26"/>
      <c r="IG28" s="26"/>
      <c r="IH28" s="26"/>
      <c r="II28" s="26"/>
    </row>
    <row r="29" spans="1:243" s="25" customFormat="1" ht="71.25">
      <c r="A29" s="17">
        <v>17</v>
      </c>
      <c r="B29" s="24" t="s">
        <v>210</v>
      </c>
      <c r="C29" s="18" t="s">
        <v>68</v>
      </c>
      <c r="D29" s="61">
        <v>4</v>
      </c>
      <c r="E29" s="20" t="s">
        <v>105</v>
      </c>
      <c r="F29" s="62">
        <v>0</v>
      </c>
      <c r="G29" s="27"/>
      <c r="H29" s="21"/>
      <c r="I29" s="19" t="s">
        <v>36</v>
      </c>
      <c r="J29" s="22">
        <f t="shared" si="0"/>
        <v>1</v>
      </c>
      <c r="K29" s="23" t="s">
        <v>60</v>
      </c>
      <c r="L29" s="23" t="s">
        <v>7</v>
      </c>
      <c r="M29" s="60"/>
      <c r="N29" s="28"/>
      <c r="O29" s="28">
        <f t="shared" si="1"/>
        <v>0</v>
      </c>
      <c r="P29" s="29"/>
      <c r="Q29" s="28"/>
      <c r="R29" s="28"/>
      <c r="S29" s="30"/>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58">
        <f t="shared" si="2"/>
        <v>0</v>
      </c>
      <c r="BB29" s="58">
        <f t="shared" si="3"/>
        <v>0</v>
      </c>
      <c r="BC29" s="24" t="str">
        <f t="shared" si="4"/>
        <v>INR Zero Only</v>
      </c>
      <c r="IE29" s="26"/>
      <c r="IF29" s="26"/>
      <c r="IG29" s="26"/>
      <c r="IH29" s="26"/>
      <c r="II29" s="26"/>
    </row>
    <row r="30" spans="1:243" s="25" customFormat="1" ht="68.25" customHeight="1">
      <c r="A30" s="17">
        <v>18.01</v>
      </c>
      <c r="B30" s="24" t="s">
        <v>221</v>
      </c>
      <c r="C30" s="18" t="s">
        <v>69</v>
      </c>
      <c r="D30" s="61">
        <v>8</v>
      </c>
      <c r="E30" s="20" t="s">
        <v>105</v>
      </c>
      <c r="F30" s="62">
        <v>0</v>
      </c>
      <c r="G30" s="27"/>
      <c r="H30" s="21"/>
      <c r="I30" s="19" t="s">
        <v>36</v>
      </c>
      <c r="J30" s="22">
        <f t="shared" si="0"/>
        <v>1</v>
      </c>
      <c r="K30" s="23" t="s">
        <v>60</v>
      </c>
      <c r="L30" s="23" t="s">
        <v>7</v>
      </c>
      <c r="M30" s="60"/>
      <c r="N30" s="28"/>
      <c r="O30" s="28">
        <f t="shared" si="1"/>
        <v>0</v>
      </c>
      <c r="P30" s="29"/>
      <c r="Q30" s="28"/>
      <c r="R30" s="28"/>
      <c r="S30" s="30"/>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58">
        <f t="shared" si="2"/>
        <v>0</v>
      </c>
      <c r="BB30" s="58">
        <f t="shared" si="3"/>
        <v>0</v>
      </c>
      <c r="BC30" s="24" t="str">
        <f t="shared" si="4"/>
        <v>INR Zero Only</v>
      </c>
      <c r="IE30" s="26"/>
      <c r="IF30" s="26"/>
      <c r="IG30" s="26"/>
      <c r="IH30" s="26"/>
      <c r="II30" s="26"/>
    </row>
    <row r="31" spans="1:243" s="25" customFormat="1" ht="21" customHeight="1">
      <c r="A31" s="17">
        <v>18.02</v>
      </c>
      <c r="B31" s="24" t="s">
        <v>211</v>
      </c>
      <c r="C31" s="18" t="s">
        <v>70</v>
      </c>
      <c r="D31" s="61">
        <v>4</v>
      </c>
      <c r="E31" s="20" t="s">
        <v>105</v>
      </c>
      <c r="F31" s="62">
        <v>0</v>
      </c>
      <c r="G31" s="27"/>
      <c r="H31" s="21"/>
      <c r="I31" s="19" t="s">
        <v>36</v>
      </c>
      <c r="J31" s="22">
        <f t="shared" si="0"/>
        <v>1</v>
      </c>
      <c r="K31" s="23" t="s">
        <v>60</v>
      </c>
      <c r="L31" s="23" t="s">
        <v>7</v>
      </c>
      <c r="M31" s="60"/>
      <c r="N31" s="28"/>
      <c r="O31" s="28">
        <f t="shared" si="1"/>
        <v>0</v>
      </c>
      <c r="P31" s="29"/>
      <c r="Q31" s="28"/>
      <c r="R31" s="28"/>
      <c r="S31" s="30"/>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58">
        <f t="shared" si="2"/>
        <v>0</v>
      </c>
      <c r="BB31" s="58">
        <f t="shared" si="3"/>
        <v>0</v>
      </c>
      <c r="BC31" s="24" t="str">
        <f t="shared" si="4"/>
        <v>INR Zero Only</v>
      </c>
      <c r="IE31" s="26"/>
      <c r="IF31" s="26"/>
      <c r="IG31" s="26"/>
      <c r="IH31" s="26"/>
      <c r="II31" s="26"/>
    </row>
    <row r="32" spans="1:243" s="25" customFormat="1" ht="20.25" customHeight="1">
      <c r="A32" s="17">
        <v>18.03</v>
      </c>
      <c r="B32" s="24" t="s">
        <v>212</v>
      </c>
      <c r="C32" s="18" t="s">
        <v>71</v>
      </c>
      <c r="D32" s="61">
        <v>8</v>
      </c>
      <c r="E32" s="20" t="s">
        <v>105</v>
      </c>
      <c r="F32" s="62">
        <v>0</v>
      </c>
      <c r="G32" s="27"/>
      <c r="H32" s="21"/>
      <c r="I32" s="19" t="s">
        <v>36</v>
      </c>
      <c r="J32" s="22">
        <f t="shared" si="0"/>
        <v>1</v>
      </c>
      <c r="K32" s="23" t="s">
        <v>60</v>
      </c>
      <c r="L32" s="23" t="s">
        <v>7</v>
      </c>
      <c r="M32" s="60"/>
      <c r="N32" s="28"/>
      <c r="O32" s="28">
        <f t="shared" si="1"/>
        <v>0</v>
      </c>
      <c r="P32" s="29"/>
      <c r="Q32" s="28"/>
      <c r="R32" s="28"/>
      <c r="S32" s="30"/>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58">
        <f t="shared" si="2"/>
        <v>0</v>
      </c>
      <c r="BB32" s="58">
        <f t="shared" si="3"/>
        <v>0</v>
      </c>
      <c r="BC32" s="24" t="str">
        <f t="shared" si="4"/>
        <v>INR Zero Only</v>
      </c>
      <c r="IE32" s="26"/>
      <c r="IF32" s="26"/>
      <c r="IG32" s="26"/>
      <c r="IH32" s="26"/>
      <c r="II32" s="26"/>
    </row>
    <row r="33" spans="1:243" s="25" customFormat="1" ht="18.75" customHeight="1">
      <c r="A33" s="17">
        <v>18.04</v>
      </c>
      <c r="B33" s="24" t="s">
        <v>213</v>
      </c>
      <c r="C33" s="18" t="s">
        <v>72</v>
      </c>
      <c r="D33" s="61">
        <v>4</v>
      </c>
      <c r="E33" s="20" t="s">
        <v>105</v>
      </c>
      <c r="F33" s="62">
        <v>0</v>
      </c>
      <c r="G33" s="27"/>
      <c r="H33" s="21"/>
      <c r="I33" s="19" t="s">
        <v>36</v>
      </c>
      <c r="J33" s="22">
        <f t="shared" si="0"/>
        <v>1</v>
      </c>
      <c r="K33" s="23" t="s">
        <v>60</v>
      </c>
      <c r="L33" s="23" t="s">
        <v>7</v>
      </c>
      <c r="M33" s="60"/>
      <c r="N33" s="28"/>
      <c r="O33" s="28">
        <f t="shared" si="1"/>
        <v>0</v>
      </c>
      <c r="P33" s="29"/>
      <c r="Q33" s="28"/>
      <c r="R33" s="28"/>
      <c r="S33" s="30"/>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58">
        <f t="shared" si="2"/>
        <v>0</v>
      </c>
      <c r="BB33" s="58">
        <f t="shared" si="3"/>
        <v>0</v>
      </c>
      <c r="BC33" s="24" t="str">
        <f t="shared" si="4"/>
        <v>INR Zero Only</v>
      </c>
      <c r="IE33" s="26"/>
      <c r="IF33" s="26"/>
      <c r="IG33" s="26"/>
      <c r="IH33" s="26"/>
      <c r="II33" s="26"/>
    </row>
    <row r="34" spans="1:243" s="25" customFormat="1" ht="71.25">
      <c r="A34" s="17">
        <v>19</v>
      </c>
      <c r="B34" s="24" t="s">
        <v>214</v>
      </c>
      <c r="C34" s="18" t="s">
        <v>73</v>
      </c>
      <c r="D34" s="61">
        <v>50.4</v>
      </c>
      <c r="E34" s="20" t="s">
        <v>108</v>
      </c>
      <c r="F34" s="62">
        <v>0</v>
      </c>
      <c r="G34" s="27"/>
      <c r="H34" s="21"/>
      <c r="I34" s="19" t="s">
        <v>36</v>
      </c>
      <c r="J34" s="22">
        <f t="shared" si="0"/>
        <v>1</v>
      </c>
      <c r="K34" s="23" t="s">
        <v>60</v>
      </c>
      <c r="L34" s="23" t="s">
        <v>7</v>
      </c>
      <c r="M34" s="60"/>
      <c r="N34" s="28"/>
      <c r="O34" s="28">
        <f t="shared" si="1"/>
        <v>0</v>
      </c>
      <c r="P34" s="29"/>
      <c r="Q34" s="28"/>
      <c r="R34" s="28"/>
      <c r="S34" s="30"/>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58">
        <f t="shared" si="2"/>
        <v>0</v>
      </c>
      <c r="BB34" s="58">
        <f t="shared" si="3"/>
        <v>0</v>
      </c>
      <c r="BC34" s="24" t="str">
        <f t="shared" si="4"/>
        <v>INR Zero Only</v>
      </c>
      <c r="IE34" s="26"/>
      <c r="IF34" s="26"/>
      <c r="IG34" s="26"/>
      <c r="IH34" s="26"/>
      <c r="II34" s="26"/>
    </row>
    <row r="35" spans="1:243" s="25" customFormat="1" ht="85.5">
      <c r="A35" s="17">
        <v>20</v>
      </c>
      <c r="B35" s="24" t="s">
        <v>215</v>
      </c>
      <c r="C35" s="18" t="s">
        <v>74</v>
      </c>
      <c r="D35" s="61">
        <v>2</v>
      </c>
      <c r="E35" s="20" t="s">
        <v>105</v>
      </c>
      <c r="F35" s="62">
        <v>0</v>
      </c>
      <c r="G35" s="27"/>
      <c r="H35" s="21"/>
      <c r="I35" s="19" t="s">
        <v>36</v>
      </c>
      <c r="J35" s="22">
        <f t="shared" si="0"/>
        <v>1</v>
      </c>
      <c r="K35" s="23" t="s">
        <v>60</v>
      </c>
      <c r="L35" s="23" t="s">
        <v>7</v>
      </c>
      <c r="M35" s="60"/>
      <c r="N35" s="28"/>
      <c r="O35" s="28">
        <f t="shared" si="1"/>
        <v>0</v>
      </c>
      <c r="P35" s="29"/>
      <c r="Q35" s="28"/>
      <c r="R35" s="28"/>
      <c r="S35" s="30"/>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58">
        <f t="shared" si="2"/>
        <v>0</v>
      </c>
      <c r="BB35" s="58">
        <f t="shared" si="3"/>
        <v>0</v>
      </c>
      <c r="BC35" s="24" t="str">
        <f t="shared" si="4"/>
        <v>INR Zero Only</v>
      </c>
      <c r="IE35" s="26"/>
      <c r="IF35" s="26"/>
      <c r="IG35" s="26"/>
      <c r="IH35" s="26"/>
      <c r="II35" s="26"/>
    </row>
    <row r="36" spans="1:243" s="25" customFormat="1" ht="54">
      <c r="A36" s="17">
        <v>21</v>
      </c>
      <c r="B36" s="24" t="s">
        <v>216</v>
      </c>
      <c r="C36" s="18" t="s">
        <v>75</v>
      </c>
      <c r="D36" s="61">
        <v>8</v>
      </c>
      <c r="E36" s="20" t="s">
        <v>105</v>
      </c>
      <c r="F36" s="62">
        <v>0</v>
      </c>
      <c r="G36" s="27"/>
      <c r="H36" s="21"/>
      <c r="I36" s="19" t="s">
        <v>36</v>
      </c>
      <c r="J36" s="22">
        <f t="shared" si="0"/>
        <v>1</v>
      </c>
      <c r="K36" s="23" t="s">
        <v>60</v>
      </c>
      <c r="L36" s="23" t="s">
        <v>7</v>
      </c>
      <c r="M36" s="60"/>
      <c r="N36" s="28"/>
      <c r="O36" s="28">
        <f t="shared" si="1"/>
        <v>0</v>
      </c>
      <c r="P36" s="29"/>
      <c r="Q36" s="28"/>
      <c r="R36" s="28"/>
      <c r="S36" s="30"/>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58">
        <f t="shared" si="2"/>
        <v>0</v>
      </c>
      <c r="BB36" s="58">
        <f t="shared" si="3"/>
        <v>0</v>
      </c>
      <c r="BC36" s="24" t="str">
        <f t="shared" si="4"/>
        <v>INR Zero Only</v>
      </c>
      <c r="IE36" s="26"/>
      <c r="IF36" s="26"/>
      <c r="IG36" s="26"/>
      <c r="IH36" s="26"/>
      <c r="II36" s="26"/>
    </row>
    <row r="37" spans="1:243" s="25" customFormat="1" ht="54">
      <c r="A37" s="17">
        <v>22</v>
      </c>
      <c r="B37" s="24" t="s">
        <v>217</v>
      </c>
      <c r="C37" s="18" t="s">
        <v>76</v>
      </c>
      <c r="D37" s="61">
        <v>2</v>
      </c>
      <c r="E37" s="20" t="s">
        <v>105</v>
      </c>
      <c r="F37" s="62">
        <v>0</v>
      </c>
      <c r="G37" s="27"/>
      <c r="H37" s="21"/>
      <c r="I37" s="19" t="s">
        <v>36</v>
      </c>
      <c r="J37" s="22">
        <f t="shared" si="0"/>
        <v>1</v>
      </c>
      <c r="K37" s="23" t="s">
        <v>60</v>
      </c>
      <c r="L37" s="23" t="s">
        <v>7</v>
      </c>
      <c r="M37" s="60"/>
      <c r="N37" s="28"/>
      <c r="O37" s="28">
        <f t="shared" si="1"/>
        <v>0</v>
      </c>
      <c r="P37" s="29"/>
      <c r="Q37" s="28"/>
      <c r="R37" s="28"/>
      <c r="S37" s="30"/>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58">
        <f t="shared" si="2"/>
        <v>0</v>
      </c>
      <c r="BB37" s="58">
        <f t="shared" si="3"/>
        <v>0</v>
      </c>
      <c r="BC37" s="24" t="str">
        <f t="shared" si="4"/>
        <v>INR Zero Only</v>
      </c>
      <c r="IE37" s="26"/>
      <c r="IF37" s="26"/>
      <c r="IG37" s="26"/>
      <c r="IH37" s="26"/>
      <c r="II37" s="26"/>
    </row>
    <row r="38" spans="1:243" s="25" customFormat="1" ht="54">
      <c r="A38" s="17">
        <v>23</v>
      </c>
      <c r="B38" s="24" t="s">
        <v>218</v>
      </c>
      <c r="C38" s="18" t="s">
        <v>77</v>
      </c>
      <c r="D38" s="61">
        <v>2</v>
      </c>
      <c r="E38" s="20" t="s">
        <v>105</v>
      </c>
      <c r="F38" s="62">
        <v>0</v>
      </c>
      <c r="G38" s="27"/>
      <c r="H38" s="21"/>
      <c r="I38" s="19" t="s">
        <v>36</v>
      </c>
      <c r="J38" s="22">
        <f t="shared" si="0"/>
        <v>1</v>
      </c>
      <c r="K38" s="23" t="s">
        <v>60</v>
      </c>
      <c r="L38" s="23" t="s">
        <v>7</v>
      </c>
      <c r="M38" s="60"/>
      <c r="N38" s="28"/>
      <c r="O38" s="28">
        <f t="shared" si="1"/>
        <v>0</v>
      </c>
      <c r="P38" s="29"/>
      <c r="Q38" s="28"/>
      <c r="R38" s="28"/>
      <c r="S38" s="30"/>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58">
        <f t="shared" si="2"/>
        <v>0</v>
      </c>
      <c r="BB38" s="58">
        <f t="shared" si="3"/>
        <v>0</v>
      </c>
      <c r="BC38" s="24" t="str">
        <f t="shared" si="4"/>
        <v>INR Zero Only</v>
      </c>
      <c r="IE38" s="26"/>
      <c r="IF38" s="26"/>
      <c r="IG38" s="26"/>
      <c r="IH38" s="26"/>
      <c r="II38" s="26"/>
    </row>
    <row r="39" spans="1:243" s="25" customFormat="1" ht="114">
      <c r="A39" s="17">
        <v>24</v>
      </c>
      <c r="B39" s="24" t="s">
        <v>219</v>
      </c>
      <c r="C39" s="18" t="s">
        <v>78</v>
      </c>
      <c r="D39" s="61">
        <v>2</v>
      </c>
      <c r="E39" s="20" t="s">
        <v>105</v>
      </c>
      <c r="F39" s="62">
        <v>0</v>
      </c>
      <c r="G39" s="27"/>
      <c r="H39" s="21"/>
      <c r="I39" s="19" t="s">
        <v>36</v>
      </c>
      <c r="J39" s="22">
        <f t="shared" si="0"/>
        <v>1</v>
      </c>
      <c r="K39" s="23" t="s">
        <v>60</v>
      </c>
      <c r="L39" s="23" t="s">
        <v>7</v>
      </c>
      <c r="M39" s="60"/>
      <c r="N39" s="28"/>
      <c r="O39" s="28">
        <f t="shared" si="1"/>
        <v>0</v>
      </c>
      <c r="P39" s="29"/>
      <c r="Q39" s="28"/>
      <c r="R39" s="28"/>
      <c r="S39" s="30"/>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58">
        <f t="shared" si="2"/>
        <v>0</v>
      </c>
      <c r="BB39" s="58">
        <f t="shared" si="3"/>
        <v>0</v>
      </c>
      <c r="BC39" s="24" t="str">
        <f t="shared" si="4"/>
        <v>INR Zero Only</v>
      </c>
      <c r="IE39" s="26"/>
      <c r="IF39" s="26"/>
      <c r="IG39" s="26"/>
      <c r="IH39" s="26"/>
      <c r="II39" s="26"/>
    </row>
    <row r="40" spans="1:243" s="25" customFormat="1" ht="54">
      <c r="A40" s="17">
        <v>25</v>
      </c>
      <c r="B40" s="24" t="s">
        <v>220</v>
      </c>
      <c r="C40" s="18" t="s">
        <v>79</v>
      </c>
      <c r="D40" s="61">
        <v>15</v>
      </c>
      <c r="E40" s="20" t="s">
        <v>108</v>
      </c>
      <c r="F40" s="62">
        <v>0</v>
      </c>
      <c r="G40" s="27"/>
      <c r="H40" s="21"/>
      <c r="I40" s="19" t="s">
        <v>36</v>
      </c>
      <c r="J40" s="22">
        <f t="shared" si="0"/>
        <v>1</v>
      </c>
      <c r="K40" s="23" t="s">
        <v>60</v>
      </c>
      <c r="L40" s="23" t="s">
        <v>7</v>
      </c>
      <c r="M40" s="60"/>
      <c r="N40" s="28"/>
      <c r="O40" s="28">
        <f t="shared" si="1"/>
        <v>0</v>
      </c>
      <c r="P40" s="29"/>
      <c r="Q40" s="28"/>
      <c r="R40" s="28"/>
      <c r="S40" s="30"/>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58">
        <f t="shared" si="2"/>
        <v>0</v>
      </c>
      <c r="BB40" s="58">
        <f t="shared" si="3"/>
        <v>0</v>
      </c>
      <c r="BC40" s="24" t="str">
        <f t="shared" si="4"/>
        <v>INR Zero Only</v>
      </c>
      <c r="IE40" s="26"/>
      <c r="IF40" s="26"/>
      <c r="IG40" s="26"/>
      <c r="IH40" s="26"/>
      <c r="II40" s="26"/>
    </row>
    <row r="41" spans="1:243" s="49" customFormat="1" ht="39" customHeight="1">
      <c r="A41" s="34" t="s">
        <v>58</v>
      </c>
      <c r="B41" s="35"/>
      <c r="C41" s="18"/>
      <c r="D41" s="36"/>
      <c r="E41" s="36"/>
      <c r="F41" s="36"/>
      <c r="G41" s="36"/>
      <c r="H41" s="37"/>
      <c r="I41" s="37"/>
      <c r="J41" s="37"/>
      <c r="K41" s="37"/>
      <c r="L41" s="38"/>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59">
        <f>SUM(BA13:BA40)</f>
        <v>0</v>
      </c>
      <c r="BB41" s="59">
        <f>SUM(BB13:BB40)</f>
        <v>0</v>
      </c>
      <c r="BC41" s="24" t="str">
        <f>SpellNumber($E$2,BB41)</f>
        <v>INR Zero Only</v>
      </c>
      <c r="IE41" s="50"/>
      <c r="IF41" s="50"/>
      <c r="IG41" s="50"/>
      <c r="IH41" s="50"/>
      <c r="II41" s="50"/>
    </row>
    <row r="42" spans="1:243" s="49" customFormat="1" ht="33.75" customHeight="1" hidden="1">
      <c r="A42" s="35" t="s">
        <v>63</v>
      </c>
      <c r="B42" s="40"/>
      <c r="C42" s="41"/>
      <c r="D42" s="42"/>
      <c r="E42" s="43" t="s">
        <v>59</v>
      </c>
      <c r="F42" s="56"/>
      <c r="G42" s="44"/>
      <c r="H42" s="45"/>
      <c r="I42" s="45"/>
      <c r="J42" s="45"/>
      <c r="K42" s="46"/>
      <c r="L42" s="47"/>
      <c r="M42" s="48"/>
      <c r="O42" s="25"/>
      <c r="P42" s="25"/>
      <c r="Q42" s="25"/>
      <c r="R42" s="25"/>
      <c r="S42" s="25"/>
      <c r="BA42" s="54">
        <f>IF(ISBLANK(F42),0,IF(E42="Excess (+)",ROUND(BA41+(BA41*F42),2),IF(E42="Less (-)",ROUND(BA41+(BA41*F42*(-1)),2),0)))</f>
        <v>0</v>
      </c>
      <c r="BB42" s="55">
        <f>ROUND(BA42,0)</f>
        <v>0</v>
      </c>
      <c r="BC42" s="24" t="str">
        <f>SpellNumber(L42,BB42)</f>
        <v> Zero Only</v>
      </c>
      <c r="IE42" s="50"/>
      <c r="IF42" s="50"/>
      <c r="IG42" s="50"/>
      <c r="IH42" s="50"/>
      <c r="II42" s="50"/>
    </row>
    <row r="43" spans="1:243" s="12" customFormat="1" ht="18">
      <c r="A43" s="34" t="s">
        <v>62</v>
      </c>
      <c r="B43" s="34"/>
      <c r="C43" s="69" t="str">
        <f>SpellNumber($E$2,BB41)</f>
        <v>INR Zero Only</v>
      </c>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1"/>
      <c r="IE43" s="13"/>
      <c r="IF43" s="13"/>
      <c r="IG43" s="13"/>
      <c r="IH43" s="13"/>
      <c r="II43" s="13"/>
    </row>
    <row r="44" spans="1:54" ht="15">
      <c r="A44" s="12"/>
      <c r="B44" s="12"/>
      <c r="N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B44" s="12"/>
    </row>
  </sheetData>
  <sheetProtection password="CA9C" sheet="1" selectLockedCells="1"/>
  <mergeCells count="8">
    <mergeCell ref="A9:BC9"/>
    <mergeCell ref="C43:BC43"/>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Percentage Rate" errorTitle="Invalid Entry" error="Please Choose the Percentage Option then Enter the Percentage Rate" sqref="F42">
      <formula1>IF(E42&lt;&gt;"Select",0,-1)</formula1>
      <formula2>IF(E42&lt;&gt;"Select",99.99,-1)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2">
      <formula1>0</formula1>
      <formula2>IF(E42&lt;&gt;"Select",99.9,0)</formula2>
    </dataValidation>
    <dataValidation type="list" showInputMessage="1" showErrorMessage="1" promptTitle="Less or Excess" prompt="Please select either LESS  ( - )  or  EXCESS  ( + )" errorTitle="Please enter valid values only" error="Please select either LESS ( - ) or  EXCESS  ( + )" sqref="E42">
      <formula1>IF(ISBLANK(F42),$A$3:$C$3,$B$3:$C$3)</formula1>
    </dataValidation>
    <dataValidation type="list" showInputMessage="1" showErrorMessage="1" promptTitle="Option C1 or D1" prompt="Please select the Option C1 or Option D1" errorTitle="Please enter valid values only" error="Please select the Option C1 or Option D1" sqref="D42">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list" allowBlank="1" showInputMessage="1" showErrorMessage="1" sqref="L13:L40">
      <formula1>"INR"</formula1>
    </dataValidation>
    <dataValidation type="decimal" allowBlank="1" showInputMessage="1" showErrorMessage="1" promptTitle="Quantity" prompt="Please enter the Quantity for this item. " errorTitle="Invalid Entry" error="Only Numeric Values are allowed. " sqref="D13:D40 F13:F40">
      <formula1>0</formula1>
      <formula2>999999999999999</formula2>
    </dataValidation>
    <dataValidation allowBlank="1" showInputMessage="1" showErrorMessage="1" promptTitle="Units" prompt="Please enter Units in text" sqref="E13:E40"/>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allowBlank="1" showInputMessage="1" showErrorMessage="1" promptTitle="Itemcode/Make" prompt="Please enter text" sqref="C13:C41"/>
    <dataValidation type="decimal" allowBlank="1" showInputMessage="1" showErrorMessage="1" errorTitle="Invalid Entry" error="Only Numeric Values are allowed. " sqref="A13:A40">
      <formula1>0</formula1>
      <formula2>999999999999999</formula2>
    </dataValidation>
    <dataValidation type="list" showInputMessage="1" showErrorMessage="1" sqref="I13:I40">
      <formula1>"Excess(+), Less(-)"</formula1>
    </dataValidation>
    <dataValidation allowBlank="1" showInputMessage="1" showErrorMessage="1" promptTitle="Addition / Deduction" prompt="Please Choose the correct One" sqref="J13:J40"/>
    <dataValidation type="list" allowBlank="1" showInputMessage="1" showErrorMessage="1" sqref="K13:K40">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40">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3:M40">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s>
  <printOptions/>
  <pageMargins left="0.55" right="0.33" top="0.61" bottom="0.51"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8" t="s">
        <v>2</v>
      </c>
      <c r="F6" s="78"/>
      <c r="G6" s="78"/>
      <c r="H6" s="78"/>
      <c r="I6" s="78"/>
      <c r="J6" s="78"/>
      <c r="K6" s="78"/>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2023-12-01T11:24:47Z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