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1" documentId="13_ncr:1_{6BF4308C-41FF-435F-B46A-D100855868DE}" xr6:coauthVersionLast="47" xr6:coauthVersionMax="47" xr10:uidLastSave="{F819A7EA-200D-40D6-AA7E-2AD05F9FF666}"/>
  <bookViews>
    <workbookView xWindow="-108" yWindow="-108" windowWidth="23256" windowHeight="12456"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47" i="1" l="1"/>
  <c r="S48" i="1" s="1"/>
  <c r="S49" i="1" s="1"/>
  <c r="S50" i="1" s="1"/>
  <c r="O17" i="1"/>
  <c r="Q17" i="1" s="1"/>
  <c r="Q21" i="1" l="1"/>
  <c r="Q45" i="1"/>
  <c r="O39" i="1" l="1"/>
  <c r="O36" i="1"/>
  <c r="K35" i="1"/>
  <c r="O35" i="1" s="1"/>
  <c r="K34" i="1"/>
  <c r="O34" i="1" s="1"/>
  <c r="K33" i="1"/>
  <c r="O33" i="1" s="1"/>
  <c r="K31" i="1"/>
  <c r="O31" i="1" s="1"/>
  <c r="K29" i="1"/>
  <c r="O29" i="1" s="1"/>
  <c r="O6" i="1"/>
  <c r="O30" i="1"/>
  <c r="O32" i="1"/>
  <c r="O28" i="1"/>
  <c r="O25" i="1"/>
  <c r="O24" i="1"/>
  <c r="O19" i="1"/>
  <c r="O15" i="1"/>
  <c r="Q15" i="1" s="1"/>
  <c r="O13" i="1"/>
  <c r="Q13" i="1" s="1"/>
  <c r="O10" i="1"/>
  <c r="O9" i="1"/>
  <c r="O5" i="1"/>
  <c r="O7" i="1" l="1"/>
  <c r="Q4" i="1" s="1"/>
  <c r="O37" i="1"/>
  <c r="Q37" i="1" s="1"/>
  <c r="O26" i="1"/>
  <c r="Q26" i="1" s="1"/>
  <c r="O40" i="1"/>
  <c r="Q40" i="1" s="1"/>
  <c r="O20" i="1"/>
  <c r="Q20" i="1" s="1"/>
  <c r="O11" i="1"/>
  <c r="S51" i="1" l="1"/>
</calcChain>
</file>

<file path=xl/sharedStrings.xml><?xml version="1.0" encoding="utf-8"?>
<sst xmlns="http://schemas.openxmlformats.org/spreadsheetml/2006/main" count="138" uniqueCount="45">
  <si>
    <t>Items</t>
  </si>
  <si>
    <t>Description of Items</t>
  </si>
  <si>
    <t>Unit</t>
  </si>
  <si>
    <t>Qnty</t>
  </si>
  <si>
    <t>Rate(Rs)</t>
  </si>
  <si>
    <t>Amount(Rs)</t>
  </si>
  <si>
    <t>x</t>
  </si>
  <si>
    <t>=</t>
  </si>
  <si>
    <t>Sqm</t>
  </si>
  <si>
    <t>Rm</t>
  </si>
  <si>
    <t>x@</t>
  </si>
  <si>
    <t>Cum</t>
  </si>
  <si>
    <t>Total</t>
  </si>
  <si>
    <t>Kg</t>
  </si>
  <si>
    <t>Steel reinforcement for R.C.C. work including straightening, cutting,
bending, placing in position and binding all complete upto plinth level.  Thermo-Mechanically Treated bars of grade Fe-500D or more.</t>
  </si>
  <si>
    <t>Wiring for light/fan/call bell point with 2x1.5 sq. mm. P.V.C. insulated single core unsheathed industrial (Multistrand) cable FR conforming to IS-694: 1990 with flexible bright annealed electrolytic copper conductor for voltage grade up to 1100 volts (Finolex /RR Kabel /Nicco / Anchor or Equivalent Make as approved by the Deptt.) in surface/ recessed   conduit wiring system with 20mm dia 2mm thick  / heavy rigid PVC IS: 9537 Part - III  conduit (Berlia/ AKG / Precision/ Presto Plast/Polycab/ MW or equivalent make as approved by the Deptt.) including 6 Amp flush type switch/ bell push (Anchor penta /Gold medal /Kolor kany.Kom/Havells or equivalent make as approved by the Deptt.) GI/ MS switch board (ISI marked) with phenolic laminated sheet cover ,ceiling rose  (Anchor penta /Gold medal /Kolor kany.Kom/Havells or equivalent make as approved by the Deptt.) etc. complete</t>
  </si>
  <si>
    <t xml:space="preserve"> Short point up to 3.00 metre. length.</t>
  </si>
  <si>
    <t>Each</t>
  </si>
  <si>
    <t xml:space="preserve">Providing and laying in position specified grade of reinforced cement concrete, excluding the cost of centering, shuttering, finishing and reinforcement - All work up to plinth level :1:1.5:3 (1 cement : 1.5 coarse sand (zone-III) derived from natural sources : 3 graded stone aggregate 20 mm nominal size de
rived from natural sources)
</t>
  </si>
  <si>
    <t xml:space="preserve">Brick work with common burnt clay machine moulded perforated bricks of class designation 12.5 conforming to IS: 2222 in superstructure above plinth level up to floor five level in cement mortar 1:6 (1 cement : 6 coarse sand) : With F.P.S.(non modular) bricks </t>
  </si>
  <si>
    <t>Brick wall</t>
  </si>
  <si>
    <t>12 mm cement plaster of mix : 1:6 (1 cement: 6 fine sand)</t>
  </si>
  <si>
    <t>Wall</t>
  </si>
  <si>
    <t xml:space="preserve">Painting with silicon &amp; acrylic emulsion based water thinnable sealer of approved brand and manufacture on wet or patchy portion of plastered surfaces : Two coats. </t>
  </si>
  <si>
    <r>
      <t xml:space="preserve">Providing and laying gang saw cut 18 mm thick, mirror polished pre moulded and pre polished machine cut granite stone of required size and shape of approved shade, colour and texture in </t>
    </r>
    <r>
      <rPr>
        <b/>
        <sz val="11.5"/>
        <color theme="1"/>
        <rFont val="Calibri"/>
        <family val="2"/>
        <scheme val="minor"/>
      </rPr>
      <t>Column faces</t>
    </r>
    <r>
      <rPr>
        <sz val="11.5"/>
        <color theme="1"/>
        <rFont val="Calibri"/>
        <family val="2"/>
        <scheme val="minor"/>
      </rPr>
      <t xml:space="preserve"> cut granite stone of required size and shape of approved shade, colour and texture in footpath, flooring in road side plazas and similar locations, laid over 20mm thick base of cement mortar 1:4 (1cement : 4 coarse sand) including grouting the joints with white cement mixed with matching pigment, epoxy touch ups etc. complete as per direction of Engineer-in-Charge.</t>
    </r>
  </si>
  <si>
    <t xml:space="preserve">Say </t>
  </si>
  <si>
    <t>15.7 Demolishing brick work manually/ by mechanical means including
stacking of serviceable material and disposal of unserviceable materialwithin 50 metres lead as per direction of Engineer-in-charge.
15.7.4 In cement mortar</t>
  </si>
  <si>
    <t>Working Slab</t>
  </si>
  <si>
    <t>Slab</t>
  </si>
  <si>
    <t>Out side Partion</t>
  </si>
  <si>
    <t>Lab</t>
  </si>
  <si>
    <t>Less Door</t>
  </si>
  <si>
    <t>Providing, fitting and fixing anodised aluminium partition walls of standard sections, joints mitred and welded (manufactured to relevant I.S. specification) and providing and fitting angle cleat, rubber gasket, bolting device screws etc. at all levels.
(v)Partly 5mm thick glass panes and 12mm prelaminated ply board</t>
  </si>
  <si>
    <t>Providing, fitting and fixing anodised aluminium framed double leaf glazed doors with anodised aluminium frame made of 100mm x 45mm x 2mm sections with door styles of size 81mm x 45mm x 2mm, top rails 50mm x 45mm x 2mm, lock rails 81 mm x 45mm x 2mm,bottom rails 100mm x 45mm x 2mm fitted with glazing clip, special type rubber gasket complete including hydraulic floor spring, pivot, tower bolt in each leaf, aluminium door handle, lock, angles, cleat etc complete as specified and directed by the Department at all levels. 
(v) 5 mm clear glass</t>
  </si>
  <si>
    <t xml:space="preserve"> Door</t>
  </si>
  <si>
    <t>Supplying with fitting and fixing DP 10 KA 240/415V 50Hz MCB of the following capacity complete with making necessary connection as approved, specified and directed by the deptt.
16.3.1.1     6 to 32A</t>
  </si>
  <si>
    <t xml:space="preserve">Wiring for drawing sub-main line with P.V.C. insulated single core unsheathed industrial (Multistrand) cable FR conforming to IS-694: 1990 with flexible bright annealed electrolytic copper conductor for voltage grade up to 1100 volts (Finolex /RR Kabel /Nicco / Anchor or Equivalent Make as approved by the Deptt.) in surface flat ISI marked casing 'n' capping (AKG / Precision/ Presto Plast/Polycab/ MW or equivalent make as approved by the Deptt.) system including earth continuity. 1.8.2 With 2 x 4 sq. mm. + earth continuity with 1x2.5 sq. mm.  cable in flat 19 mm ISI marked casing 'n' capping system.  </t>
  </si>
  <si>
    <t>Centering and shuttering including strutting, propping etc. and removal of form work for : 4.3.1 Foundations, footings, bases for columns</t>
  </si>
  <si>
    <t>BoQ</t>
  </si>
  <si>
    <t>Name of the Work:- Providing Aluminium Partition Wall and Granite working Slab in the Office of the AGM, LA Communication Division, Kahilipara, AEGCL.</t>
  </si>
  <si>
    <t>Total A=</t>
  </si>
  <si>
    <t>Add CGST @ 9% on (A): (B)</t>
  </si>
  <si>
    <t>Add SGST @ 9% on (A): (C)</t>
  </si>
  <si>
    <t>Grand total (A+B+C)</t>
  </si>
  <si>
    <t>Supplying with installation testing and commissioning of Hi-wall 3 STAR rating, 1.5 Ton, non ducted split type  air conditioner of the following capacity with cordless remote complete with  indoor and outdoor unit with stand, copper pipe  and electrical connection including necessary plug point, switch, etc,.  as approved by the Deptt.)up to 10 m between the room unit and out door unit as directed by the department.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</si>
</sst>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0.000"/>
  </numFmts>
  <fonts count="10" x14ac:knownFonts="1">
    <font>
      <sz val="11"/>
      <color theme="1"/>
      <name val="Calibri"/>
      <family val="2"/>
      <scheme val="minor"/>
    </font>
    <font>
      <u/>
      <sz val="14"/>
      <color theme="1"/>
      <name val="Calibri"/>
      <family val="2"/>
      <scheme val="minor"/>
    </font>
    <font>
      <b/>
      <sz val="12"/>
      <color theme="1"/>
      <name val="Calibri"/>
      <family val="2"/>
      <scheme val="minor"/>
    </font>
    <font>
      <sz val="11.5"/>
      <color theme="1"/>
      <name val="Calibri"/>
      <family val="2"/>
      <scheme val="minor"/>
    </font>
    <font>
      <sz val="11.5"/>
      <name val="Calibri"/>
      <family val="2"/>
      <scheme val="minor"/>
    </font>
    <font>
      <u/>
      <sz val="11"/>
      <color theme="10"/>
      <name val="Calibri"/>
      <family val="2"/>
    </font>
    <font>
      <u/>
      <sz val="11.5"/>
      <color theme="10"/>
      <name val="Calibri"/>
      <family val="2"/>
    </font>
    <font>
      <b/>
      <sz val="11.5"/>
      <color theme="1"/>
      <name val="Calibri"/>
      <family val="2"/>
      <scheme val="minor"/>
    </font>
    <font>
      <b/>
      <sz val="11.5"/>
      <name val="Calibri"/>
      <family val="2"/>
      <scheme val="minor"/>
    </font>
    <font>
      <sz val="8"/>
      <color theme="1"/>
      <name val="Calibri"/>
      <family val="2"/>
      <scheme val="minor"/>
    </font>
  </fonts>
  <fills count="2">
    <fill>
      <patternFill patternType="none"/>
    </fill>
    <fill>
      <patternFill patternType="gray125"/>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alignment vertical="top"/>
      <protection locked="0"/>
    </xf>
  </cellStyleXfs>
  <cellXfs count="102">
    <xf numFmtId="0" fontId="0" fillId="0" borderId="0" xfId="0"/>
    <xf numFmtId="0" fontId="2" fillId="0" borderId="2" xfId="0" applyFont="1" applyBorder="1" applyAlignment="1">
      <alignment horizontal="center" vertical="center"/>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0" xfId="0" applyFont="1"/>
    <xf numFmtId="0" fontId="3" fillId="0" borderId="0" xfId="0" applyFont="1" applyAlignment="1">
      <alignment vertical="center" wrapText="1"/>
    </xf>
    <xf numFmtId="2" fontId="4" fillId="0" borderId="0" xfId="0" applyNumberFormat="1" applyFont="1" applyAlignment="1">
      <alignment horizontal="center" vertical="center" wrapText="1"/>
    </xf>
    <xf numFmtId="2" fontId="3" fillId="0" borderId="0" xfId="0" applyNumberFormat="1" applyFont="1"/>
    <xf numFmtId="165" fontId="4" fillId="0" borderId="0" xfId="0" applyNumberFormat="1" applyFont="1" applyAlignment="1">
      <alignment horizontal="center" vertical="center" wrapText="1"/>
    </xf>
    <xf numFmtId="2" fontId="4" fillId="0" borderId="10" xfId="0" applyNumberFormat="1" applyFont="1" applyBorder="1" applyAlignment="1">
      <alignment horizontal="center" vertical="center" wrapText="1"/>
    </xf>
    <xf numFmtId="0" fontId="3" fillId="0" borderId="9" xfId="0" applyFont="1" applyBorder="1" applyAlignment="1">
      <alignment horizontal="center" vertical="top" wrapText="1"/>
    </xf>
    <xf numFmtId="0" fontId="3" fillId="0" borderId="0" xfId="0" applyFont="1" applyAlignment="1">
      <alignment horizontal="center" vertical="top" wrapText="1"/>
    </xf>
    <xf numFmtId="0" fontId="3" fillId="0" borderId="6" xfId="0" applyFont="1" applyBorder="1" applyAlignment="1">
      <alignment horizontal="center" vertical="top" wrapText="1"/>
    </xf>
    <xf numFmtId="0" fontId="3" fillId="0" borderId="7" xfId="0" applyFont="1" applyBorder="1" applyAlignment="1">
      <alignment horizontal="left" vertical="top" wrapText="1"/>
    </xf>
    <xf numFmtId="0" fontId="3" fillId="0" borderId="1" xfId="0" applyFont="1" applyBorder="1" applyAlignment="1">
      <alignment horizontal="left" vertical="top" wrapText="1"/>
    </xf>
    <xf numFmtId="2" fontId="4" fillId="0" borderId="1" xfId="0" applyNumberFormat="1" applyFont="1" applyBorder="1" applyAlignment="1">
      <alignment horizontal="center" vertical="center" wrapText="1"/>
    </xf>
    <xf numFmtId="2" fontId="3" fillId="0" borderId="8" xfId="0" applyNumberFormat="1" applyFont="1" applyBorder="1" applyAlignment="1">
      <alignment horizontal="center" vertical="top" wrapText="1"/>
    </xf>
    <xf numFmtId="0" fontId="3" fillId="0" borderId="2" xfId="0" applyFont="1" applyBorder="1"/>
    <xf numFmtId="0" fontId="3" fillId="0" borderId="2" xfId="0" applyFont="1" applyBorder="1" applyAlignment="1">
      <alignment horizontal="center"/>
    </xf>
    <xf numFmtId="2" fontId="3" fillId="0" borderId="2" xfId="0" applyNumberFormat="1" applyFont="1" applyBorder="1" applyAlignment="1">
      <alignment horizontal="center"/>
    </xf>
    <xf numFmtId="164" fontId="3" fillId="0" borderId="2" xfId="0" applyNumberFormat="1" applyFont="1" applyBorder="1" applyAlignment="1">
      <alignment horizontal="center"/>
    </xf>
    <xf numFmtId="0" fontId="3" fillId="0" borderId="0" xfId="0" applyFont="1" applyAlignment="1">
      <alignment horizontal="center" vertical="center"/>
    </xf>
    <xf numFmtId="1" fontId="3" fillId="0" borderId="0" xfId="0" applyNumberFormat="1" applyFont="1" applyAlignment="1">
      <alignment horizontal="center" vertical="center"/>
    </xf>
    <xf numFmtId="2" fontId="6" fillId="0" borderId="0" xfId="1" applyNumberFormat="1" applyFont="1" applyFill="1" applyBorder="1" applyAlignment="1" applyProtection="1">
      <alignment horizontal="center" vertical="center" wrapText="1"/>
    </xf>
    <xf numFmtId="0" fontId="3" fillId="0" borderId="11" xfId="0" applyFont="1" applyBorder="1"/>
    <xf numFmtId="0" fontId="3" fillId="0" borderId="11" xfId="0" applyFont="1" applyBorder="1" applyAlignment="1">
      <alignment horizontal="center"/>
    </xf>
    <xf numFmtId="2" fontId="3" fillId="0" borderId="11" xfId="0" applyNumberFormat="1" applyFont="1" applyBorder="1" applyAlignment="1">
      <alignment horizontal="center"/>
    </xf>
    <xf numFmtId="164" fontId="3" fillId="0" borderId="11" xfId="0" applyNumberFormat="1" applyFont="1" applyBorder="1" applyAlignment="1">
      <alignment horizontal="center"/>
    </xf>
    <xf numFmtId="0" fontId="3" fillId="0" borderId="7" xfId="0" applyFont="1" applyBorder="1"/>
    <xf numFmtId="0" fontId="3" fillId="0" borderId="1" xfId="0" applyFont="1" applyBorder="1"/>
    <xf numFmtId="0" fontId="3" fillId="0" borderId="1" xfId="0" applyFont="1" applyBorder="1" applyAlignment="1">
      <alignment horizontal="right" vertical="top"/>
    </xf>
    <xf numFmtId="2" fontId="3" fillId="0" borderId="8" xfId="0" applyNumberFormat="1" applyFont="1" applyBorder="1" applyAlignment="1">
      <alignment horizontal="center"/>
    </xf>
    <xf numFmtId="0" fontId="3" fillId="0" borderId="6" xfId="0" applyFont="1" applyBorder="1"/>
    <xf numFmtId="0" fontId="3" fillId="0" borderId="6" xfId="0" applyFont="1" applyBorder="1" applyAlignment="1">
      <alignment horizontal="center"/>
    </xf>
    <xf numFmtId="2" fontId="3" fillId="0" borderId="6" xfId="0" applyNumberFormat="1" applyFont="1" applyBorder="1" applyAlignment="1">
      <alignment horizontal="center"/>
    </xf>
    <xf numFmtId="164" fontId="3" fillId="0" borderId="6" xfId="0" applyNumberFormat="1" applyFont="1" applyBorder="1" applyAlignment="1">
      <alignment horizontal="center"/>
    </xf>
    <xf numFmtId="0" fontId="3" fillId="0" borderId="1" xfId="0" applyFont="1" applyBorder="1" applyAlignment="1">
      <alignment vertical="top" wrapText="1"/>
    </xf>
    <xf numFmtId="1" fontId="4" fillId="0" borderId="1" xfId="0" applyNumberFormat="1" applyFont="1" applyBorder="1" applyAlignment="1">
      <alignment horizontal="center" vertical="center" wrapText="1"/>
    </xf>
    <xf numFmtId="2" fontId="4" fillId="0" borderId="8" xfId="0" applyNumberFormat="1" applyFont="1" applyBorder="1" applyAlignment="1">
      <alignment horizontal="center" vertical="center" wrapText="1"/>
    </xf>
    <xf numFmtId="0" fontId="3" fillId="0" borderId="0" xfId="0" applyFont="1" applyAlignment="1">
      <alignment vertical="top" wrapText="1"/>
    </xf>
    <xf numFmtId="1" fontId="4" fillId="0" borderId="0" xfId="0" applyNumberFormat="1" applyFont="1" applyAlignment="1">
      <alignment horizontal="center" vertical="center" wrapText="1"/>
    </xf>
    <xf numFmtId="0" fontId="3" fillId="0" borderId="7"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9" xfId="0" applyFont="1" applyBorder="1" applyAlignment="1">
      <alignment horizontal="center" vertical="center" wrapText="1"/>
    </xf>
    <xf numFmtId="0" fontId="3" fillId="0" borderId="0" xfId="0" applyFont="1" applyAlignment="1">
      <alignment horizontal="center" vertical="center" wrapText="1"/>
    </xf>
    <xf numFmtId="2" fontId="3" fillId="0" borderId="11" xfId="0" applyNumberFormat="1" applyFont="1" applyBorder="1"/>
    <xf numFmtId="0" fontId="3" fillId="0" borderId="0" xfId="0" applyFont="1" applyAlignment="1">
      <alignment horizontal="left" vertical="top" wrapText="1"/>
    </xf>
    <xf numFmtId="0" fontId="3" fillId="0" borderId="9" xfId="0" applyFont="1" applyBorder="1" applyAlignment="1">
      <alignment horizontal="left" vertical="top" wrapText="1"/>
    </xf>
    <xf numFmtId="0" fontId="3" fillId="0" borderId="12" xfId="0" applyFont="1" applyBorder="1" applyAlignment="1">
      <alignment horizontal="center" vertical="top" wrapText="1"/>
    </xf>
    <xf numFmtId="0" fontId="3" fillId="0" borderId="12" xfId="0" applyFont="1" applyBorder="1"/>
    <xf numFmtId="1" fontId="3" fillId="0" borderId="12" xfId="0" applyNumberFormat="1" applyFont="1" applyBorder="1" applyAlignment="1">
      <alignment horizontal="center"/>
    </xf>
    <xf numFmtId="2" fontId="3" fillId="0" borderId="12" xfId="0" applyNumberFormat="1" applyFont="1" applyBorder="1" applyAlignment="1">
      <alignment horizontal="center"/>
    </xf>
    <xf numFmtId="164" fontId="3" fillId="0" borderId="12" xfId="0" applyNumberFormat="1" applyFont="1" applyBorder="1" applyAlignment="1">
      <alignment horizontal="center"/>
    </xf>
    <xf numFmtId="0" fontId="4" fillId="0" borderId="0" xfId="0" applyFont="1" applyAlignment="1">
      <alignment horizontal="right" vertical="top" wrapText="1"/>
    </xf>
    <xf numFmtId="0" fontId="3" fillId="0" borderId="0" xfId="0" applyFont="1" applyAlignment="1">
      <alignment wrapText="1"/>
    </xf>
    <xf numFmtId="2" fontId="8" fillId="0" borderId="0" xfId="0" applyNumberFormat="1" applyFont="1" applyAlignment="1">
      <alignment horizontal="center" vertical="center" wrapText="1"/>
    </xf>
    <xf numFmtId="164" fontId="7" fillId="0" borderId="0" xfId="0" applyNumberFormat="1" applyFont="1" applyAlignment="1">
      <alignment horizontal="center" vertical="center"/>
    </xf>
    <xf numFmtId="0" fontId="0" fillId="0" borderId="0" xfId="0" applyAlignment="1">
      <alignment wrapText="1"/>
    </xf>
    <xf numFmtId="0" fontId="9" fillId="0" borderId="0" xfId="0" applyFont="1"/>
    <xf numFmtId="0" fontId="1" fillId="0" borderId="0" xfId="0" applyFont="1" applyAlignment="1">
      <alignment horizontal="center" vertical="center"/>
    </xf>
    <xf numFmtId="0" fontId="2" fillId="0" borderId="0" xfId="0" applyFont="1" applyAlignment="1">
      <alignment horizontal="left" vertical="top" wrapText="1"/>
    </xf>
    <xf numFmtId="0" fontId="2" fillId="0" borderId="2" xfId="0" applyFont="1" applyBorder="1" applyAlignment="1">
      <alignment horizontal="center" vertical="center"/>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2" xfId="0" applyFont="1" applyBorder="1" applyAlignment="1">
      <alignment horizontal="center"/>
    </xf>
    <xf numFmtId="0" fontId="3" fillId="0" borderId="11" xfId="0" applyFont="1" applyBorder="1" applyAlignment="1">
      <alignment horizontal="center"/>
    </xf>
    <xf numFmtId="0" fontId="3" fillId="0" borderId="6" xfId="0" applyFont="1" applyBorder="1" applyAlignment="1">
      <alignment horizontal="center"/>
    </xf>
    <xf numFmtId="2" fontId="3" fillId="0" borderId="2" xfId="0" applyNumberFormat="1" applyFont="1" applyBorder="1" applyAlignment="1">
      <alignment horizontal="center"/>
    </xf>
    <xf numFmtId="2" fontId="3" fillId="0" borderId="11" xfId="0" applyNumberFormat="1" applyFont="1" applyBorder="1" applyAlignment="1">
      <alignment horizontal="center"/>
    </xf>
    <xf numFmtId="164" fontId="3" fillId="0" borderId="2" xfId="0" applyNumberFormat="1" applyFont="1" applyBorder="1" applyAlignment="1">
      <alignment horizontal="center"/>
    </xf>
    <xf numFmtId="164" fontId="3" fillId="0" borderId="11" xfId="0" applyNumberFormat="1" applyFont="1" applyBorder="1" applyAlignment="1">
      <alignment horizontal="center"/>
    </xf>
    <xf numFmtId="164" fontId="3" fillId="0" borderId="6" xfId="0" applyNumberFormat="1" applyFont="1" applyBorder="1" applyAlignment="1">
      <alignment horizontal="center"/>
    </xf>
    <xf numFmtId="0" fontId="3" fillId="0" borderId="9" xfId="0" applyFont="1" applyBorder="1" applyAlignment="1">
      <alignment horizontal="center" vertical="top" wrapText="1"/>
    </xf>
    <xf numFmtId="0" fontId="3" fillId="0" borderId="0" xfId="0" applyFont="1" applyAlignment="1">
      <alignment horizontal="center" vertical="top" wrapText="1"/>
    </xf>
    <xf numFmtId="0" fontId="3" fillId="0" borderId="1" xfId="0" applyFont="1" applyBorder="1" applyAlignment="1">
      <alignment horizontal="right" vertical="top" wrapText="1"/>
    </xf>
    <xf numFmtId="0" fontId="3" fillId="0" borderId="1" xfId="0" applyFont="1" applyBorder="1" applyAlignment="1">
      <alignment horizontal="right" vertical="top"/>
    </xf>
    <xf numFmtId="0" fontId="3" fillId="0" borderId="4" xfId="0" applyFont="1" applyBorder="1" applyAlignment="1">
      <alignment horizontal="left" vertical="top"/>
    </xf>
    <xf numFmtId="0" fontId="3" fillId="0" borderId="5" xfId="0" applyFont="1" applyBorder="1" applyAlignment="1">
      <alignment horizontal="left" vertical="top"/>
    </xf>
    <xf numFmtId="0" fontId="3" fillId="0" borderId="9" xfId="0" applyFont="1" applyBorder="1" applyAlignment="1">
      <alignment horizontal="left" vertical="top"/>
    </xf>
    <xf numFmtId="0" fontId="3" fillId="0" borderId="0" xfId="0" applyFont="1" applyAlignment="1">
      <alignment horizontal="left" vertical="top"/>
    </xf>
    <xf numFmtId="0" fontId="3" fillId="0" borderId="9" xfId="0" applyFont="1" applyBorder="1" applyAlignment="1">
      <alignment horizontal="left" vertical="top" wrapText="1"/>
    </xf>
    <xf numFmtId="0" fontId="3" fillId="0" borderId="0" xfId="0" applyFont="1" applyAlignment="1">
      <alignment horizontal="left" vertical="top" wrapText="1"/>
    </xf>
    <xf numFmtId="0" fontId="3" fillId="0" borderId="9" xfId="0" applyFont="1" applyBorder="1" applyAlignment="1">
      <alignment horizontal="center" vertical="center" wrapText="1"/>
    </xf>
    <xf numFmtId="0" fontId="3" fillId="0" borderId="0" xfId="0" applyFont="1" applyAlignment="1">
      <alignment horizontal="center" vertical="center" wrapText="1"/>
    </xf>
    <xf numFmtId="0" fontId="3" fillId="0" borderId="10" xfId="0" applyFont="1" applyBorder="1" applyAlignment="1">
      <alignment horizontal="left" vertical="top" wrapText="1"/>
    </xf>
    <xf numFmtId="0" fontId="3" fillId="0" borderId="7" xfId="0" applyFont="1" applyBorder="1" applyAlignment="1">
      <alignment horizontal="center" vertical="center" wrapText="1"/>
    </xf>
    <xf numFmtId="0" fontId="3" fillId="0" borderId="1" xfId="0" applyFont="1" applyBorder="1" applyAlignment="1">
      <alignment horizontal="center" vertical="center" wrapText="1"/>
    </xf>
    <xf numFmtId="165" fontId="4" fillId="0" borderId="1" xfId="0" applyNumberFormat="1" applyFont="1" applyBorder="1" applyAlignment="1">
      <alignment horizontal="right" vertical="top" wrapText="1"/>
    </xf>
    <xf numFmtId="165" fontId="4" fillId="0" borderId="0" xfId="0" applyNumberFormat="1" applyFont="1" applyAlignment="1">
      <alignment horizontal="right" vertical="top" wrapText="1"/>
    </xf>
    <xf numFmtId="0" fontId="7" fillId="0" borderId="0" xfId="0" applyFont="1" applyAlignment="1">
      <alignment horizontal="center"/>
    </xf>
    <xf numFmtId="2" fontId="3" fillId="0" borderId="6" xfId="0" applyNumberFormat="1" applyFont="1" applyBorder="1" applyAlignment="1">
      <alignment horizontal="center"/>
    </xf>
    <xf numFmtId="0" fontId="3" fillId="0" borderId="1" xfId="0" applyFont="1" applyBorder="1" applyAlignment="1">
      <alignment horizontal="right" vertical="center"/>
    </xf>
    <xf numFmtId="0" fontId="4" fillId="0" borderId="0" xfId="0" applyFont="1" applyAlignment="1">
      <alignment horizontal="right" vertical="top" wrapText="1"/>
    </xf>
    <xf numFmtId="0" fontId="7" fillId="0" borderId="0" xfId="0" applyFont="1" applyAlignment="1">
      <alignment horizontal="right"/>
    </xf>
    <xf numFmtId="0" fontId="3" fillId="0" borderId="2" xfId="0" applyFont="1" applyBorder="1" applyAlignment="1">
      <alignment horizontal="center" vertical="top" wrapText="1"/>
    </xf>
    <xf numFmtId="0" fontId="3" fillId="0" borderId="6" xfId="0" applyFont="1" applyBorder="1" applyAlignment="1">
      <alignment horizontal="center" vertical="top" wrapText="1"/>
    </xf>
    <xf numFmtId="0" fontId="3" fillId="0" borderId="10" xfId="0" applyFont="1" applyBorder="1" applyAlignment="1">
      <alignment horizontal="left" vertical="top"/>
    </xf>
    <xf numFmtId="0" fontId="3" fillId="0" borderId="13" xfId="0" applyFont="1" applyBorder="1" applyAlignment="1">
      <alignment horizontal="left" vertical="top" wrapText="1"/>
    </xf>
    <xf numFmtId="0" fontId="3" fillId="0" borderId="14" xfId="0" applyFont="1" applyBorder="1" applyAlignment="1">
      <alignment horizontal="left" vertical="top" wrapText="1"/>
    </xf>
    <xf numFmtId="0" fontId="3" fillId="0" borderId="15" xfId="0" applyFont="1" applyBorder="1" applyAlignment="1">
      <alignment horizontal="left" vertical="top"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x@" TargetMode="External"/><Relationship Id="rId1" Type="http://schemas.openxmlformats.org/officeDocument/2006/relationships/hyperlink" Target="mailto: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5"/>
  <sheetViews>
    <sheetView tabSelected="1" view="pageBreakPreview" zoomScaleSheetLayoutView="100" workbookViewId="0">
      <selection activeCell="A2" sqref="A2:S2"/>
    </sheetView>
  </sheetViews>
  <sheetFormatPr defaultColWidth="9.33203125" defaultRowHeight="14.4" x14ac:dyDescent="0.3"/>
  <cols>
    <col min="1" max="1" width="6.33203125" customWidth="1"/>
    <col min="2" max="2" width="5" customWidth="1"/>
    <col min="3" max="3" width="4.33203125" customWidth="1"/>
    <col min="4" max="4" width="7.33203125" customWidth="1"/>
    <col min="5" max="5" width="3" customWidth="1"/>
    <col min="6" max="6" width="2" bestFit="1" customWidth="1"/>
    <col min="7" max="7" width="4.6640625" customWidth="1"/>
    <col min="8" max="8" width="2" bestFit="1" customWidth="1"/>
    <col min="9" max="9" width="6.33203125" bestFit="1" customWidth="1"/>
    <col min="10" max="10" width="2" bestFit="1" customWidth="1"/>
    <col min="11" max="11" width="6.33203125" customWidth="1"/>
    <col min="12" max="12" width="4.44140625" customWidth="1"/>
    <col min="13" max="13" width="6.33203125" customWidth="1"/>
    <col min="14" max="14" width="2" bestFit="1" customWidth="1"/>
    <col min="15" max="15" width="7.33203125" bestFit="1" customWidth="1"/>
    <col min="16" max="16" width="5.33203125" bestFit="1" customWidth="1"/>
    <col min="17" max="17" width="7" bestFit="1" customWidth="1"/>
    <col min="18" max="18" width="9.33203125" bestFit="1" customWidth="1"/>
    <col min="19" max="19" width="15.109375" customWidth="1"/>
    <col min="23" max="23" width="9.6640625" bestFit="1" customWidth="1"/>
  </cols>
  <sheetData>
    <row r="1" spans="1:19" ht="18" x14ac:dyDescent="0.3">
      <c r="A1" s="60" t="s">
        <v>38</v>
      </c>
      <c r="B1" s="60"/>
      <c r="C1" s="60"/>
      <c r="D1" s="60"/>
      <c r="E1" s="60"/>
      <c r="F1" s="60"/>
      <c r="G1" s="60"/>
      <c r="H1" s="60"/>
      <c r="I1" s="60"/>
      <c r="J1" s="60"/>
      <c r="K1" s="60"/>
      <c r="L1" s="60"/>
      <c r="M1" s="60"/>
      <c r="N1" s="60"/>
      <c r="O1" s="60"/>
      <c r="P1" s="60"/>
      <c r="Q1" s="60"/>
      <c r="R1" s="60"/>
      <c r="S1" s="60"/>
    </row>
    <row r="2" spans="1:19" ht="32.25" customHeight="1" x14ac:dyDescent="0.3">
      <c r="A2" s="61" t="s">
        <v>39</v>
      </c>
      <c r="B2" s="61"/>
      <c r="C2" s="61"/>
      <c r="D2" s="61"/>
      <c r="E2" s="61"/>
      <c r="F2" s="61"/>
      <c r="G2" s="61"/>
      <c r="H2" s="61"/>
      <c r="I2" s="61"/>
      <c r="J2" s="61"/>
      <c r="K2" s="61"/>
      <c r="L2" s="61"/>
      <c r="M2" s="61"/>
      <c r="N2" s="61"/>
      <c r="O2" s="61"/>
      <c r="P2" s="61"/>
      <c r="Q2" s="61"/>
      <c r="R2" s="61"/>
      <c r="S2" s="61"/>
    </row>
    <row r="3" spans="1:19" ht="15.6" x14ac:dyDescent="0.3">
      <c r="A3" s="1" t="s">
        <v>0</v>
      </c>
      <c r="B3" s="62" t="s">
        <v>1</v>
      </c>
      <c r="C3" s="62"/>
      <c r="D3" s="62"/>
      <c r="E3" s="62"/>
      <c r="F3" s="62"/>
      <c r="G3" s="62"/>
      <c r="H3" s="62"/>
      <c r="I3" s="62"/>
      <c r="J3" s="62"/>
      <c r="K3" s="62"/>
      <c r="L3" s="62"/>
      <c r="M3" s="62"/>
      <c r="N3" s="62"/>
      <c r="O3" s="62"/>
      <c r="P3" s="1" t="s">
        <v>2</v>
      </c>
      <c r="Q3" s="1" t="s">
        <v>3</v>
      </c>
      <c r="R3" s="1" t="s">
        <v>4</v>
      </c>
      <c r="S3" s="1" t="s">
        <v>5</v>
      </c>
    </row>
    <row r="4" spans="1:19" ht="60.75" customHeight="1" x14ac:dyDescent="0.3">
      <c r="A4" s="2">
        <v>1</v>
      </c>
      <c r="B4" s="63" t="s">
        <v>26</v>
      </c>
      <c r="C4" s="64"/>
      <c r="D4" s="64"/>
      <c r="E4" s="64"/>
      <c r="F4" s="64"/>
      <c r="G4" s="64"/>
      <c r="H4" s="64"/>
      <c r="I4" s="64"/>
      <c r="J4" s="64"/>
      <c r="K4" s="64"/>
      <c r="L4" s="64"/>
      <c r="M4" s="64"/>
      <c r="N4" s="64"/>
      <c r="O4" s="65"/>
      <c r="P4" s="66" t="s">
        <v>11</v>
      </c>
      <c r="Q4" s="69">
        <f>O7</f>
        <v>2.6432000000000002</v>
      </c>
      <c r="R4" s="69"/>
      <c r="S4" s="71"/>
    </row>
    <row r="5" spans="1:19" ht="15" x14ac:dyDescent="0.3">
      <c r="A5" s="3"/>
      <c r="B5" s="74" t="s">
        <v>22</v>
      </c>
      <c r="C5" s="75"/>
      <c r="D5" s="75"/>
      <c r="E5" s="4"/>
      <c r="F5" s="4"/>
      <c r="G5" s="5">
        <v>1</v>
      </c>
      <c r="H5" s="6" t="s">
        <v>6</v>
      </c>
      <c r="I5" s="6">
        <v>8</v>
      </c>
      <c r="J5" s="4" t="s">
        <v>6</v>
      </c>
      <c r="K5" s="7">
        <v>2</v>
      </c>
      <c r="L5" s="6" t="s">
        <v>6</v>
      </c>
      <c r="M5" s="8">
        <v>0.112</v>
      </c>
      <c r="N5" s="6" t="s">
        <v>7</v>
      </c>
      <c r="O5" s="9">
        <f>G5*I5*K5*M5</f>
        <v>1.792</v>
      </c>
      <c r="P5" s="67"/>
      <c r="Q5" s="67"/>
      <c r="R5" s="70"/>
      <c r="S5" s="72"/>
    </row>
    <row r="6" spans="1:19" ht="15" x14ac:dyDescent="0.3">
      <c r="A6" s="3"/>
      <c r="B6" s="10"/>
      <c r="C6" s="11"/>
      <c r="D6" s="11"/>
      <c r="E6" s="4"/>
      <c r="F6" s="4"/>
      <c r="G6" s="5">
        <v>1</v>
      </c>
      <c r="H6" s="6" t="s">
        <v>6</v>
      </c>
      <c r="I6" s="6">
        <v>3.8</v>
      </c>
      <c r="J6" s="4" t="s">
        <v>6</v>
      </c>
      <c r="K6" s="7">
        <v>2</v>
      </c>
      <c r="L6" s="6" t="s">
        <v>6</v>
      </c>
      <c r="M6" s="8">
        <v>0.112</v>
      </c>
      <c r="N6" s="6" t="s">
        <v>7</v>
      </c>
      <c r="O6" s="9">
        <f>G6*I6*K6*M6</f>
        <v>0.85119999999999996</v>
      </c>
      <c r="P6" s="67"/>
      <c r="Q6" s="67"/>
      <c r="R6" s="70"/>
      <c r="S6" s="72"/>
    </row>
    <row r="7" spans="1:19" ht="15" x14ac:dyDescent="0.3">
      <c r="A7" s="12"/>
      <c r="B7" s="13"/>
      <c r="C7" s="14"/>
      <c r="D7" s="14"/>
      <c r="E7" s="14"/>
      <c r="F7" s="14"/>
      <c r="G7" s="14"/>
      <c r="H7" s="14"/>
      <c r="I7" s="14"/>
      <c r="J7" s="14"/>
      <c r="K7" s="76" t="s">
        <v>12</v>
      </c>
      <c r="L7" s="76"/>
      <c r="M7" s="76"/>
      <c r="N7" s="15" t="s">
        <v>7</v>
      </c>
      <c r="O7" s="16">
        <f>SUM(O5:O6)</f>
        <v>2.6432000000000002</v>
      </c>
      <c r="P7" s="68"/>
      <c r="Q7" s="68"/>
      <c r="R7" s="70"/>
      <c r="S7" s="73"/>
    </row>
    <row r="8" spans="1:19" ht="49.5" customHeight="1" x14ac:dyDescent="0.3">
      <c r="A8" s="2">
        <v>2</v>
      </c>
      <c r="B8" s="63" t="s">
        <v>14</v>
      </c>
      <c r="C8" s="78"/>
      <c r="D8" s="78"/>
      <c r="E8" s="78"/>
      <c r="F8" s="78"/>
      <c r="G8" s="78"/>
      <c r="H8" s="78"/>
      <c r="I8" s="78"/>
      <c r="J8" s="78"/>
      <c r="K8" s="78"/>
      <c r="L8" s="78"/>
      <c r="M8" s="78"/>
      <c r="N8" s="78"/>
      <c r="O8" s="79"/>
      <c r="P8" s="17"/>
      <c r="Q8" s="18"/>
      <c r="R8" s="19"/>
      <c r="S8" s="20"/>
    </row>
    <row r="9" spans="1:19" ht="15" x14ac:dyDescent="0.3">
      <c r="A9" s="3"/>
      <c r="B9" s="80"/>
      <c r="C9" s="81"/>
      <c r="D9" s="81"/>
      <c r="E9" s="81"/>
      <c r="F9" s="81"/>
      <c r="G9" s="21">
        <v>1</v>
      </c>
      <c r="H9" s="6" t="s">
        <v>6</v>
      </c>
      <c r="I9" s="22">
        <v>4</v>
      </c>
      <c r="J9" s="6" t="s">
        <v>6</v>
      </c>
      <c r="K9" s="6">
        <v>6.5</v>
      </c>
      <c r="L9" s="23" t="s">
        <v>10</v>
      </c>
      <c r="M9" s="6">
        <v>0.62</v>
      </c>
      <c r="N9" s="6" t="s">
        <v>7</v>
      </c>
      <c r="O9" s="9">
        <f>G9*I9*K9*M9</f>
        <v>16.12</v>
      </c>
      <c r="P9" s="24"/>
      <c r="Q9" s="25"/>
      <c r="R9" s="26"/>
      <c r="S9" s="27"/>
    </row>
    <row r="10" spans="1:19" ht="16.5" customHeight="1" x14ac:dyDescent="0.3">
      <c r="A10" s="3"/>
      <c r="B10" s="82"/>
      <c r="C10" s="83"/>
      <c r="D10" s="83"/>
      <c r="E10" s="83"/>
      <c r="F10" s="83"/>
      <c r="G10" s="21">
        <v>1</v>
      </c>
      <c r="H10" s="6" t="s">
        <v>6</v>
      </c>
      <c r="I10" s="22">
        <v>43</v>
      </c>
      <c r="J10" s="6" t="s">
        <v>6</v>
      </c>
      <c r="K10" s="6">
        <v>0.5</v>
      </c>
      <c r="L10" s="23" t="s">
        <v>10</v>
      </c>
      <c r="M10" s="8">
        <v>0.62</v>
      </c>
      <c r="N10" s="6" t="s">
        <v>7</v>
      </c>
      <c r="O10" s="9">
        <f>G10*I10*K10*M10</f>
        <v>13.33</v>
      </c>
      <c r="P10" s="24"/>
      <c r="Q10" s="25"/>
      <c r="R10" s="24"/>
      <c r="S10" s="27"/>
    </row>
    <row r="11" spans="1:19" ht="15" x14ac:dyDescent="0.3">
      <c r="A11" s="12"/>
      <c r="B11" s="28"/>
      <c r="C11" s="29"/>
      <c r="D11" s="29"/>
      <c r="E11" s="29"/>
      <c r="F11" s="29"/>
      <c r="G11" s="29"/>
      <c r="H11" s="29"/>
      <c r="I11" s="30"/>
      <c r="J11" s="30"/>
      <c r="K11" s="77" t="s">
        <v>12</v>
      </c>
      <c r="L11" s="77"/>
      <c r="M11" s="77"/>
      <c r="N11" s="15" t="s">
        <v>7</v>
      </c>
      <c r="O11" s="31">
        <f>SUM(O9:O10)</f>
        <v>29.450000000000003</v>
      </c>
      <c r="P11" s="32" t="s">
        <v>13</v>
      </c>
      <c r="Q11" s="33">
        <v>77.62</v>
      </c>
      <c r="R11" s="34"/>
      <c r="S11" s="35"/>
    </row>
    <row r="12" spans="1:19" ht="90" customHeight="1" x14ac:dyDescent="0.3">
      <c r="A12" s="3">
        <v>3</v>
      </c>
      <c r="B12" s="82" t="s">
        <v>18</v>
      </c>
      <c r="C12" s="83"/>
      <c r="D12" s="83"/>
      <c r="E12" s="83"/>
      <c r="F12" s="83"/>
      <c r="G12" s="83"/>
      <c r="H12" s="83"/>
      <c r="I12" s="83"/>
      <c r="J12" s="83"/>
      <c r="K12" s="83"/>
      <c r="L12" s="83"/>
      <c r="M12" s="83"/>
      <c r="N12" s="83"/>
      <c r="O12" s="86"/>
      <c r="P12" s="25"/>
      <c r="Q12" s="26"/>
      <c r="R12" s="26"/>
      <c r="S12" s="27"/>
    </row>
    <row r="13" spans="1:19" ht="15" x14ac:dyDescent="0.3">
      <c r="A13" s="12"/>
      <c r="B13" s="87" t="s">
        <v>28</v>
      </c>
      <c r="C13" s="88"/>
      <c r="D13" s="88"/>
      <c r="E13" s="36"/>
      <c r="F13" s="36"/>
      <c r="G13" s="37">
        <v>1</v>
      </c>
      <c r="H13" s="15" t="s">
        <v>6</v>
      </c>
      <c r="I13" s="15">
        <v>6.5</v>
      </c>
      <c r="J13" s="15" t="s">
        <v>6</v>
      </c>
      <c r="K13" s="15">
        <v>0.45</v>
      </c>
      <c r="L13" s="15" t="s">
        <v>6</v>
      </c>
      <c r="M13" s="15">
        <v>7.4999999999999997E-2</v>
      </c>
      <c r="N13" s="15" t="s">
        <v>7</v>
      </c>
      <c r="O13" s="38">
        <f>G13*I13*K13*M13</f>
        <v>0.21937500000000001</v>
      </c>
      <c r="P13" s="33" t="s">
        <v>11</v>
      </c>
      <c r="Q13" s="34">
        <f>O13</f>
        <v>0.21937500000000001</v>
      </c>
      <c r="R13" s="34"/>
      <c r="S13" s="35"/>
    </row>
    <row r="14" spans="1:19" ht="61.5" customHeight="1" x14ac:dyDescent="0.3">
      <c r="A14" s="2">
        <v>4</v>
      </c>
      <c r="B14" s="63" t="s">
        <v>19</v>
      </c>
      <c r="C14" s="64"/>
      <c r="D14" s="64"/>
      <c r="E14" s="64"/>
      <c r="F14" s="64"/>
      <c r="G14" s="64"/>
      <c r="H14" s="64"/>
      <c r="I14" s="64"/>
      <c r="J14" s="64"/>
      <c r="K14" s="64"/>
      <c r="L14" s="64"/>
      <c r="M14" s="64"/>
      <c r="N14" s="64"/>
      <c r="O14" s="65"/>
      <c r="P14" s="25"/>
      <c r="Q14" s="26"/>
      <c r="R14" s="26"/>
      <c r="S14" s="27"/>
    </row>
    <row r="15" spans="1:19" ht="15" x14ac:dyDescent="0.3">
      <c r="A15" s="12"/>
      <c r="B15" s="84" t="s">
        <v>20</v>
      </c>
      <c r="C15" s="85"/>
      <c r="D15" s="85"/>
      <c r="E15" s="39"/>
      <c r="F15" s="39"/>
      <c r="G15" s="21">
        <v>3</v>
      </c>
      <c r="H15" s="6" t="s">
        <v>6</v>
      </c>
      <c r="I15" s="6">
        <v>0.45</v>
      </c>
      <c r="J15" s="6" t="s">
        <v>6</v>
      </c>
      <c r="K15" s="8">
        <v>0.65</v>
      </c>
      <c r="L15" s="6" t="s">
        <v>6</v>
      </c>
      <c r="M15" s="6">
        <v>0.112</v>
      </c>
      <c r="N15" s="6" t="s">
        <v>7</v>
      </c>
      <c r="O15" s="9">
        <f>G15*I15*K15*M15</f>
        <v>9.8280000000000006E-2</v>
      </c>
      <c r="P15" s="25" t="s">
        <v>11</v>
      </c>
      <c r="Q15" s="26">
        <f>O15</f>
        <v>9.8280000000000006E-2</v>
      </c>
      <c r="R15" s="26"/>
      <c r="S15" s="27"/>
    </row>
    <row r="16" spans="1:19" ht="48" customHeight="1" x14ac:dyDescent="0.3">
      <c r="A16" s="3">
        <v>5</v>
      </c>
      <c r="B16" s="63" t="s">
        <v>37</v>
      </c>
      <c r="C16" s="64"/>
      <c r="D16" s="64"/>
      <c r="E16" s="64"/>
      <c r="F16" s="64"/>
      <c r="G16" s="64"/>
      <c r="H16" s="64"/>
      <c r="I16" s="64"/>
      <c r="J16" s="64"/>
      <c r="K16" s="64"/>
      <c r="L16" s="64"/>
      <c r="M16" s="64"/>
      <c r="N16" s="64"/>
      <c r="O16" s="65"/>
      <c r="P16" s="25"/>
      <c r="Q16" s="26"/>
      <c r="R16" s="26"/>
      <c r="S16" s="27"/>
    </row>
    <row r="17" spans="1:19" ht="15" x14ac:dyDescent="0.3">
      <c r="A17" s="3"/>
      <c r="B17" s="84" t="s">
        <v>28</v>
      </c>
      <c r="C17" s="85"/>
      <c r="D17" s="85"/>
      <c r="E17" s="39"/>
      <c r="F17" s="39"/>
      <c r="G17" s="21"/>
      <c r="H17" s="6"/>
      <c r="I17" s="40">
        <v>1</v>
      </c>
      <c r="J17" s="6" t="s">
        <v>6</v>
      </c>
      <c r="K17" s="6">
        <v>6.5</v>
      </c>
      <c r="L17" s="6" t="s">
        <v>6</v>
      </c>
      <c r="M17" s="6">
        <v>0.45</v>
      </c>
      <c r="N17" s="6" t="s">
        <v>7</v>
      </c>
      <c r="O17" s="9">
        <f>ROUND(I17*K17*M17,2)</f>
        <v>2.93</v>
      </c>
      <c r="P17" s="25" t="s">
        <v>8</v>
      </c>
      <c r="Q17" s="26">
        <f>O17</f>
        <v>2.93</v>
      </c>
      <c r="R17" s="26"/>
      <c r="S17" s="27"/>
    </row>
    <row r="18" spans="1:19" ht="20.25" customHeight="1" x14ac:dyDescent="0.3">
      <c r="A18" s="2">
        <v>6</v>
      </c>
      <c r="B18" s="63" t="s">
        <v>21</v>
      </c>
      <c r="C18" s="64"/>
      <c r="D18" s="64"/>
      <c r="E18" s="64"/>
      <c r="F18" s="64"/>
      <c r="G18" s="64"/>
      <c r="H18" s="64"/>
      <c r="I18" s="64"/>
      <c r="J18" s="64"/>
      <c r="K18" s="64"/>
      <c r="L18" s="64"/>
      <c r="M18" s="64"/>
      <c r="N18" s="64"/>
      <c r="O18" s="65"/>
      <c r="P18" s="18"/>
      <c r="Q18" s="19"/>
      <c r="R18" s="19"/>
      <c r="S18" s="20"/>
    </row>
    <row r="19" spans="1:19" ht="15" x14ac:dyDescent="0.3">
      <c r="A19" s="3"/>
      <c r="B19" s="84" t="s">
        <v>22</v>
      </c>
      <c r="C19" s="85"/>
      <c r="D19" s="85"/>
      <c r="E19" s="39"/>
      <c r="F19" s="39"/>
      <c r="G19" s="21">
        <v>3</v>
      </c>
      <c r="H19" s="6" t="s">
        <v>6</v>
      </c>
      <c r="I19" s="40">
        <v>2</v>
      </c>
      <c r="J19" s="6" t="s">
        <v>6</v>
      </c>
      <c r="K19" s="6">
        <v>0.65</v>
      </c>
      <c r="L19" s="6" t="s">
        <v>6</v>
      </c>
      <c r="M19" s="6">
        <v>0.45</v>
      </c>
      <c r="N19" s="6" t="s">
        <v>7</v>
      </c>
      <c r="O19" s="9">
        <f>G19*I19*K19*M19</f>
        <v>1.7550000000000001</v>
      </c>
      <c r="P19" s="25"/>
      <c r="Q19" s="26"/>
      <c r="R19" s="26"/>
      <c r="S19" s="27"/>
    </row>
    <row r="20" spans="1:19" ht="15" x14ac:dyDescent="0.3">
      <c r="A20" s="12"/>
      <c r="B20" s="41"/>
      <c r="C20" s="42"/>
      <c r="D20" s="42"/>
      <c r="E20" s="36"/>
      <c r="F20" s="36"/>
      <c r="G20" s="43"/>
      <c r="H20" s="15"/>
      <c r="I20" s="15"/>
      <c r="J20" s="15"/>
      <c r="K20" s="89" t="s">
        <v>12</v>
      </c>
      <c r="L20" s="89"/>
      <c r="M20" s="89"/>
      <c r="N20" s="15" t="s">
        <v>7</v>
      </c>
      <c r="O20" s="38">
        <f>SUM(O19:O19)</f>
        <v>1.7550000000000001</v>
      </c>
      <c r="P20" s="33" t="s">
        <v>8</v>
      </c>
      <c r="Q20" s="34">
        <f>O20</f>
        <v>1.7550000000000001</v>
      </c>
      <c r="R20" s="34"/>
      <c r="S20" s="35"/>
    </row>
    <row r="21" spans="1:19" ht="45" customHeight="1" x14ac:dyDescent="0.3">
      <c r="A21" s="96">
        <v>7</v>
      </c>
      <c r="B21" s="63" t="s">
        <v>23</v>
      </c>
      <c r="C21" s="64"/>
      <c r="D21" s="64"/>
      <c r="E21" s="64"/>
      <c r="F21" s="64"/>
      <c r="G21" s="64"/>
      <c r="H21" s="64"/>
      <c r="I21" s="64"/>
      <c r="J21" s="64"/>
      <c r="K21" s="64"/>
      <c r="L21" s="64"/>
      <c r="M21" s="64"/>
      <c r="N21" s="64"/>
      <c r="O21" s="65"/>
      <c r="P21" s="66" t="s">
        <v>8</v>
      </c>
      <c r="Q21" s="69">
        <f>O22</f>
        <v>60</v>
      </c>
      <c r="R21" s="69"/>
      <c r="S21" s="71"/>
    </row>
    <row r="22" spans="1:19" ht="15" x14ac:dyDescent="0.3">
      <c r="A22" s="97"/>
      <c r="B22" s="44"/>
      <c r="C22" s="45"/>
      <c r="D22" s="45"/>
      <c r="E22" s="39"/>
      <c r="F22" s="39"/>
      <c r="G22" s="21"/>
      <c r="H22" s="6"/>
      <c r="I22" s="6"/>
      <c r="J22" s="6"/>
      <c r="K22" s="90" t="s">
        <v>12</v>
      </c>
      <c r="L22" s="90"/>
      <c r="M22" s="90"/>
      <c r="N22" s="6" t="s">
        <v>7</v>
      </c>
      <c r="O22" s="9">
        <v>60</v>
      </c>
      <c r="P22" s="67"/>
      <c r="Q22" s="70"/>
      <c r="R22" s="70"/>
      <c r="S22" s="72"/>
    </row>
    <row r="23" spans="1:19" ht="135" customHeight="1" x14ac:dyDescent="0.3">
      <c r="A23" s="2">
        <v>8</v>
      </c>
      <c r="B23" s="63" t="s">
        <v>24</v>
      </c>
      <c r="C23" s="64"/>
      <c r="D23" s="64"/>
      <c r="E23" s="64"/>
      <c r="F23" s="64"/>
      <c r="G23" s="64"/>
      <c r="H23" s="64"/>
      <c r="I23" s="64"/>
      <c r="J23" s="64"/>
      <c r="K23" s="64"/>
      <c r="L23" s="64"/>
      <c r="M23" s="64"/>
      <c r="N23" s="64"/>
      <c r="O23" s="65"/>
      <c r="P23" s="18"/>
      <c r="Q23" s="19"/>
      <c r="R23" s="19"/>
      <c r="S23" s="20"/>
    </row>
    <row r="24" spans="1:19" ht="15" x14ac:dyDescent="0.3">
      <c r="A24" s="3"/>
      <c r="B24" s="84" t="s">
        <v>27</v>
      </c>
      <c r="C24" s="85"/>
      <c r="D24" s="85"/>
      <c r="E24" s="39"/>
      <c r="F24" s="39"/>
      <c r="G24" s="5">
        <v>1</v>
      </c>
      <c r="H24" s="6" t="s">
        <v>6</v>
      </c>
      <c r="I24" s="40">
        <v>0.5</v>
      </c>
      <c r="J24" s="4" t="s">
        <v>6</v>
      </c>
      <c r="K24" s="4">
        <v>0.45</v>
      </c>
      <c r="L24" s="6" t="s">
        <v>6</v>
      </c>
      <c r="M24" s="6">
        <v>6.5</v>
      </c>
      <c r="N24" s="6" t="s">
        <v>7</v>
      </c>
      <c r="O24" s="9">
        <f>G24*I24*K24*M24</f>
        <v>1.4625000000000001</v>
      </c>
      <c r="P24" s="25"/>
      <c r="Q24" s="26"/>
      <c r="R24" s="26"/>
      <c r="S24" s="27"/>
    </row>
    <row r="25" spans="1:19" ht="15" x14ac:dyDescent="0.3">
      <c r="A25" s="3"/>
      <c r="B25" s="84" t="s">
        <v>27</v>
      </c>
      <c r="C25" s="85"/>
      <c r="D25" s="85"/>
      <c r="E25" s="39"/>
      <c r="F25" s="39"/>
      <c r="G25" s="5">
        <v>1</v>
      </c>
      <c r="H25" s="6" t="s">
        <v>6</v>
      </c>
      <c r="I25" s="40">
        <v>0.5</v>
      </c>
      <c r="J25" s="4" t="s">
        <v>6</v>
      </c>
      <c r="K25" s="4">
        <v>7.0000000000000007E-2</v>
      </c>
      <c r="L25" s="6" t="s">
        <v>6</v>
      </c>
      <c r="M25" s="6">
        <v>6.5</v>
      </c>
      <c r="N25" s="6" t="s">
        <v>7</v>
      </c>
      <c r="O25" s="9">
        <f>G25*I25*K25*M25</f>
        <v>0.22750000000000004</v>
      </c>
      <c r="P25" s="25"/>
      <c r="Q25" s="26"/>
      <c r="R25" s="26"/>
      <c r="S25" s="27"/>
    </row>
    <row r="26" spans="1:19" ht="15" x14ac:dyDescent="0.3">
      <c r="A26" s="3"/>
      <c r="B26" s="84"/>
      <c r="C26" s="85"/>
      <c r="D26" s="85"/>
      <c r="E26" s="39"/>
      <c r="F26" s="39"/>
      <c r="G26" s="5"/>
      <c r="H26" s="6"/>
      <c r="I26" s="40"/>
      <c r="J26" s="4"/>
      <c r="K26" s="4"/>
      <c r="L26" s="6"/>
      <c r="M26" s="6"/>
      <c r="N26" s="6" t="s">
        <v>7</v>
      </c>
      <c r="O26" s="9">
        <f>SUM(O24:O25)</f>
        <v>1.6900000000000002</v>
      </c>
      <c r="P26" s="25" t="s">
        <v>8</v>
      </c>
      <c r="Q26" s="46">
        <f>O26</f>
        <v>1.6900000000000002</v>
      </c>
      <c r="R26" s="26"/>
      <c r="S26" s="27"/>
    </row>
    <row r="27" spans="1:19" ht="78.75" customHeight="1" x14ac:dyDescent="0.3">
      <c r="A27" s="2">
        <v>9</v>
      </c>
      <c r="B27" s="63" t="s">
        <v>32</v>
      </c>
      <c r="C27" s="64"/>
      <c r="D27" s="64"/>
      <c r="E27" s="64"/>
      <c r="F27" s="64"/>
      <c r="G27" s="64"/>
      <c r="H27" s="64"/>
      <c r="I27" s="64"/>
      <c r="J27" s="64"/>
      <c r="K27" s="64"/>
      <c r="L27" s="64"/>
      <c r="M27" s="64"/>
      <c r="N27" s="64"/>
      <c r="O27" s="65"/>
      <c r="P27" s="18"/>
      <c r="Q27" s="19"/>
      <c r="R27" s="19"/>
      <c r="S27" s="20"/>
    </row>
    <row r="28" spans="1:19" ht="15" x14ac:dyDescent="0.3">
      <c r="A28" s="3"/>
      <c r="B28" s="74" t="s">
        <v>29</v>
      </c>
      <c r="C28" s="75"/>
      <c r="D28" s="75"/>
      <c r="E28" s="75"/>
      <c r="F28" s="75"/>
      <c r="G28" s="75"/>
      <c r="H28" s="47"/>
      <c r="I28" s="40">
        <v>1</v>
      </c>
      <c r="J28" s="4" t="s">
        <v>6</v>
      </c>
      <c r="K28" s="7">
        <v>3.35</v>
      </c>
      <c r="L28" s="6" t="s">
        <v>6</v>
      </c>
      <c r="M28" s="6">
        <v>7.9</v>
      </c>
      <c r="N28" s="6" t="s">
        <v>7</v>
      </c>
      <c r="O28" s="9">
        <f>I28*K28*M28</f>
        <v>26.465000000000003</v>
      </c>
      <c r="P28" s="25"/>
      <c r="Q28" s="26"/>
      <c r="R28" s="26"/>
      <c r="S28" s="27"/>
    </row>
    <row r="29" spans="1:19" ht="15" x14ac:dyDescent="0.3">
      <c r="A29" s="3"/>
      <c r="B29" s="48"/>
      <c r="C29" s="47"/>
      <c r="D29" s="47"/>
      <c r="E29" s="47"/>
      <c r="F29" s="47"/>
      <c r="G29" s="47"/>
      <c r="H29" s="47"/>
      <c r="I29" s="40">
        <v>1</v>
      </c>
      <c r="J29" s="4" t="s">
        <v>6</v>
      </c>
      <c r="K29" s="7">
        <f>2.7</f>
        <v>2.7</v>
      </c>
      <c r="L29" s="6" t="s">
        <v>6</v>
      </c>
      <c r="M29" s="6">
        <v>1.4</v>
      </c>
      <c r="N29" s="6" t="s">
        <v>7</v>
      </c>
      <c r="O29" s="9">
        <f t="shared" ref="O29:O35" si="0">I29*K29*M29</f>
        <v>3.78</v>
      </c>
      <c r="P29" s="25"/>
      <c r="Q29" s="26"/>
      <c r="R29" s="26"/>
      <c r="S29" s="27"/>
    </row>
    <row r="30" spans="1:19" ht="15" x14ac:dyDescent="0.3">
      <c r="A30" s="3"/>
      <c r="B30" s="74" t="s">
        <v>30</v>
      </c>
      <c r="C30" s="75"/>
      <c r="D30" s="75"/>
      <c r="E30" s="75"/>
      <c r="F30" s="75"/>
      <c r="G30" s="75"/>
      <c r="H30" s="47"/>
      <c r="I30" s="40">
        <v>1</v>
      </c>
      <c r="J30" s="4" t="s">
        <v>6</v>
      </c>
      <c r="K30" s="7">
        <v>6</v>
      </c>
      <c r="L30" s="6" t="s">
        <v>6</v>
      </c>
      <c r="M30" s="6">
        <v>3.35</v>
      </c>
      <c r="N30" s="6" t="s">
        <v>7</v>
      </c>
      <c r="O30" s="9">
        <f t="shared" si="0"/>
        <v>20.100000000000001</v>
      </c>
      <c r="P30" s="25"/>
      <c r="Q30" s="26"/>
      <c r="R30" s="26"/>
      <c r="S30" s="27"/>
    </row>
    <row r="31" spans="1:19" ht="15" x14ac:dyDescent="0.3">
      <c r="A31" s="3"/>
      <c r="B31" s="74"/>
      <c r="C31" s="75"/>
      <c r="D31" s="75"/>
      <c r="E31" s="75"/>
      <c r="F31" s="75"/>
      <c r="G31" s="47"/>
      <c r="H31" s="47"/>
      <c r="I31" s="40">
        <v>1</v>
      </c>
      <c r="J31" s="4" t="s">
        <v>6</v>
      </c>
      <c r="K31" s="7">
        <f>1.52+1.52+0.3</f>
        <v>3.34</v>
      </c>
      <c r="L31" s="6" t="s">
        <v>6</v>
      </c>
      <c r="M31" s="6">
        <v>1.2</v>
      </c>
      <c r="N31" s="6" t="s">
        <v>7</v>
      </c>
      <c r="O31" s="9">
        <f t="shared" si="0"/>
        <v>4.008</v>
      </c>
      <c r="P31" s="25"/>
      <c r="Q31" s="26"/>
      <c r="R31" s="26"/>
      <c r="S31" s="27"/>
    </row>
    <row r="32" spans="1:19" ht="15" x14ac:dyDescent="0.3">
      <c r="A32" s="3"/>
      <c r="B32" s="48"/>
      <c r="C32" s="47"/>
      <c r="D32" s="47"/>
      <c r="E32" s="47"/>
      <c r="F32" s="47"/>
      <c r="G32" s="47"/>
      <c r="H32" s="47"/>
      <c r="I32" s="40">
        <v>1</v>
      </c>
      <c r="J32" s="4" t="s">
        <v>6</v>
      </c>
      <c r="K32" s="7">
        <v>0.75</v>
      </c>
      <c r="L32" s="6" t="s">
        <v>6</v>
      </c>
      <c r="M32" s="6">
        <v>1.2</v>
      </c>
      <c r="N32" s="6" t="s">
        <v>7</v>
      </c>
      <c r="O32" s="9">
        <f t="shared" si="0"/>
        <v>0.89999999999999991</v>
      </c>
      <c r="P32" s="25"/>
      <c r="Q32" s="26"/>
      <c r="R32" s="26"/>
      <c r="S32" s="27"/>
    </row>
    <row r="33" spans="1:19" ht="15" x14ac:dyDescent="0.3">
      <c r="A33" s="3"/>
      <c r="B33" s="48"/>
      <c r="C33" s="47"/>
      <c r="D33" s="47"/>
      <c r="E33" s="47"/>
      <c r="F33" s="47"/>
      <c r="G33" s="47"/>
      <c r="H33" s="47"/>
      <c r="I33" s="40">
        <v>1</v>
      </c>
      <c r="J33" s="4" t="s">
        <v>6</v>
      </c>
      <c r="K33" s="7">
        <f>1.52+0.3</f>
        <v>1.82</v>
      </c>
      <c r="L33" s="6" t="s">
        <v>6</v>
      </c>
      <c r="M33" s="6">
        <v>1.2</v>
      </c>
      <c r="N33" s="6" t="s">
        <v>7</v>
      </c>
      <c r="O33" s="9">
        <f t="shared" si="0"/>
        <v>2.1840000000000002</v>
      </c>
      <c r="P33" s="25"/>
      <c r="Q33" s="26"/>
      <c r="R33" s="26"/>
      <c r="S33" s="27"/>
    </row>
    <row r="34" spans="1:19" ht="15" x14ac:dyDescent="0.3">
      <c r="A34" s="3"/>
      <c r="B34" s="48"/>
      <c r="C34" s="47"/>
      <c r="D34" s="47"/>
      <c r="E34" s="47"/>
      <c r="F34" s="47"/>
      <c r="G34" s="47"/>
      <c r="H34" s="47"/>
      <c r="I34" s="40">
        <v>1</v>
      </c>
      <c r="J34" s="4" t="s">
        <v>6</v>
      </c>
      <c r="K34" s="7">
        <f>1.22+0.3</f>
        <v>1.52</v>
      </c>
      <c r="L34" s="6" t="s">
        <v>6</v>
      </c>
      <c r="M34" s="6">
        <v>1.2</v>
      </c>
      <c r="N34" s="6" t="s">
        <v>7</v>
      </c>
      <c r="O34" s="9">
        <f t="shared" si="0"/>
        <v>1.8239999999999998</v>
      </c>
      <c r="P34" s="25"/>
      <c r="Q34" s="26"/>
      <c r="R34" s="26"/>
      <c r="S34" s="27"/>
    </row>
    <row r="35" spans="1:19" ht="15" x14ac:dyDescent="0.3">
      <c r="A35" s="3"/>
      <c r="B35" s="48"/>
      <c r="C35" s="47"/>
      <c r="D35" s="47"/>
      <c r="E35" s="47"/>
      <c r="F35" s="47"/>
      <c r="G35" s="47"/>
      <c r="H35" s="47"/>
      <c r="I35" s="40">
        <v>1</v>
      </c>
      <c r="J35" s="4" t="s">
        <v>6</v>
      </c>
      <c r="K35" s="7">
        <f>1.22+0.3</f>
        <v>1.52</v>
      </c>
      <c r="L35" s="6" t="s">
        <v>6</v>
      </c>
      <c r="M35" s="6">
        <v>1.2</v>
      </c>
      <c r="N35" s="6" t="s">
        <v>7</v>
      </c>
      <c r="O35" s="9">
        <f t="shared" si="0"/>
        <v>1.8239999999999998</v>
      </c>
      <c r="P35" s="25"/>
      <c r="Q35" s="26"/>
      <c r="R35" s="26"/>
      <c r="S35" s="27"/>
    </row>
    <row r="36" spans="1:19" ht="15" x14ac:dyDescent="0.3">
      <c r="A36" s="3"/>
      <c r="B36" s="74" t="s">
        <v>31</v>
      </c>
      <c r="C36" s="75"/>
      <c r="D36" s="75"/>
      <c r="E36" s="75"/>
      <c r="F36" s="75"/>
      <c r="G36" s="75"/>
      <c r="H36" s="47"/>
      <c r="I36" s="40">
        <v>2</v>
      </c>
      <c r="J36" s="4" t="s">
        <v>6</v>
      </c>
      <c r="K36" s="7">
        <v>0.9</v>
      </c>
      <c r="L36" s="6" t="s">
        <v>6</v>
      </c>
      <c r="M36" s="6">
        <v>2</v>
      </c>
      <c r="N36" s="6" t="s">
        <v>7</v>
      </c>
      <c r="O36" s="9">
        <f>-I36*K36*M36</f>
        <v>-3.6</v>
      </c>
      <c r="P36" s="25"/>
      <c r="Q36" s="26"/>
      <c r="R36" s="26"/>
      <c r="S36" s="27"/>
    </row>
    <row r="37" spans="1:19" ht="15" x14ac:dyDescent="0.3">
      <c r="A37" s="3"/>
      <c r="B37" s="48"/>
      <c r="C37" s="47"/>
      <c r="D37" s="47"/>
      <c r="E37" s="47"/>
      <c r="F37" s="47"/>
      <c r="G37" s="47"/>
      <c r="H37" s="47"/>
      <c r="I37" s="40"/>
      <c r="J37" s="4"/>
      <c r="K37" s="7"/>
      <c r="L37" s="6"/>
      <c r="M37" s="6"/>
      <c r="N37" s="6"/>
      <c r="O37" s="9">
        <f>SUM(O28:O36)</f>
        <v>57.484999999999999</v>
      </c>
      <c r="P37" s="25" t="s">
        <v>8</v>
      </c>
      <c r="Q37" s="26">
        <f>O37</f>
        <v>57.484999999999999</v>
      </c>
      <c r="R37" s="26"/>
      <c r="S37" s="27"/>
    </row>
    <row r="38" spans="1:19" ht="137.25" customHeight="1" x14ac:dyDescent="0.3">
      <c r="A38" s="2">
        <v>10</v>
      </c>
      <c r="B38" s="63" t="s">
        <v>33</v>
      </c>
      <c r="C38" s="64"/>
      <c r="D38" s="64"/>
      <c r="E38" s="64"/>
      <c r="F38" s="64"/>
      <c r="G38" s="64"/>
      <c r="H38" s="64"/>
      <c r="I38" s="64"/>
      <c r="J38" s="64"/>
      <c r="K38" s="64"/>
      <c r="L38" s="64"/>
      <c r="M38" s="64"/>
      <c r="N38" s="64"/>
      <c r="O38" s="65"/>
      <c r="P38" s="18"/>
      <c r="Q38" s="19"/>
      <c r="R38" s="19"/>
      <c r="S38" s="20"/>
    </row>
    <row r="39" spans="1:19" ht="15" x14ac:dyDescent="0.3">
      <c r="A39" s="3"/>
      <c r="B39" s="74" t="s">
        <v>34</v>
      </c>
      <c r="C39" s="75"/>
      <c r="D39" s="75"/>
      <c r="E39" s="75"/>
      <c r="F39" s="75"/>
      <c r="G39" s="75"/>
      <c r="H39" s="47"/>
      <c r="I39" s="40">
        <v>3</v>
      </c>
      <c r="J39" s="4" t="s">
        <v>6</v>
      </c>
      <c r="K39" s="7">
        <v>0.9</v>
      </c>
      <c r="L39" s="6" t="s">
        <v>6</v>
      </c>
      <c r="M39" s="6">
        <v>2</v>
      </c>
      <c r="N39" s="6" t="s">
        <v>7</v>
      </c>
      <c r="O39" s="9">
        <f>I39*K39*M39</f>
        <v>5.4</v>
      </c>
      <c r="P39" s="25"/>
      <c r="Q39" s="26"/>
      <c r="R39" s="26"/>
      <c r="S39" s="27"/>
    </row>
    <row r="40" spans="1:19" ht="15" x14ac:dyDescent="0.3">
      <c r="A40" s="3"/>
      <c r="B40" s="48"/>
      <c r="C40" s="47"/>
      <c r="D40" s="47"/>
      <c r="E40" s="47"/>
      <c r="F40" s="47"/>
      <c r="G40" s="47"/>
      <c r="H40" s="47"/>
      <c r="I40" s="40"/>
      <c r="J40" s="4"/>
      <c r="K40" s="7"/>
      <c r="L40" s="6"/>
      <c r="M40" s="6"/>
      <c r="N40" s="6"/>
      <c r="O40" s="9">
        <f>SUM(O39:O39)</f>
        <v>5.4</v>
      </c>
      <c r="P40" s="25" t="s">
        <v>8</v>
      </c>
      <c r="Q40" s="26">
        <f>O40</f>
        <v>5.4</v>
      </c>
      <c r="R40" s="26"/>
      <c r="S40" s="27"/>
    </row>
    <row r="41" spans="1:19" ht="210.75" customHeight="1" x14ac:dyDescent="0.3">
      <c r="A41" s="2">
        <v>11</v>
      </c>
      <c r="B41" s="63" t="s">
        <v>15</v>
      </c>
      <c r="C41" s="64"/>
      <c r="D41" s="64"/>
      <c r="E41" s="64"/>
      <c r="F41" s="64"/>
      <c r="G41" s="64"/>
      <c r="H41" s="64"/>
      <c r="I41" s="64"/>
      <c r="J41" s="64"/>
      <c r="K41" s="64"/>
      <c r="L41" s="64"/>
      <c r="M41" s="64"/>
      <c r="N41" s="64"/>
      <c r="O41" s="65"/>
      <c r="P41" s="17"/>
      <c r="Q41" s="18"/>
      <c r="R41" s="19"/>
      <c r="S41" s="20"/>
    </row>
    <row r="42" spans="1:19" ht="15" x14ac:dyDescent="0.3">
      <c r="A42" s="3"/>
      <c r="B42" s="80" t="s">
        <v>16</v>
      </c>
      <c r="C42" s="81"/>
      <c r="D42" s="81"/>
      <c r="E42" s="81"/>
      <c r="F42" s="81"/>
      <c r="G42" s="81"/>
      <c r="H42" s="81"/>
      <c r="I42" s="81"/>
      <c r="J42" s="81"/>
      <c r="K42" s="81"/>
      <c r="L42" s="81"/>
      <c r="M42" s="81"/>
      <c r="N42" s="81"/>
      <c r="O42" s="98"/>
      <c r="P42" s="24" t="s">
        <v>17</v>
      </c>
      <c r="Q42" s="25">
        <v>5</v>
      </c>
      <c r="R42" s="26"/>
      <c r="S42" s="27"/>
    </row>
    <row r="43" spans="1:19" ht="60.75" customHeight="1" x14ac:dyDescent="0.3">
      <c r="A43" s="49">
        <v>12</v>
      </c>
      <c r="B43" s="99" t="s">
        <v>35</v>
      </c>
      <c r="C43" s="100"/>
      <c r="D43" s="100"/>
      <c r="E43" s="100"/>
      <c r="F43" s="100"/>
      <c r="G43" s="100"/>
      <c r="H43" s="100"/>
      <c r="I43" s="100"/>
      <c r="J43" s="100"/>
      <c r="K43" s="100"/>
      <c r="L43" s="100"/>
      <c r="M43" s="100"/>
      <c r="N43" s="100"/>
      <c r="O43" s="101"/>
      <c r="P43" s="50" t="s">
        <v>17</v>
      </c>
      <c r="Q43" s="51">
        <v>3</v>
      </c>
      <c r="R43" s="52"/>
      <c r="S43" s="53"/>
    </row>
    <row r="44" spans="1:19" ht="138.75" customHeight="1" x14ac:dyDescent="0.3">
      <c r="A44" s="49">
        <v>13</v>
      </c>
      <c r="B44" s="99" t="s">
        <v>36</v>
      </c>
      <c r="C44" s="100"/>
      <c r="D44" s="100"/>
      <c r="E44" s="100"/>
      <c r="F44" s="100"/>
      <c r="G44" s="100"/>
      <c r="H44" s="100"/>
      <c r="I44" s="100"/>
      <c r="J44" s="100"/>
      <c r="K44" s="100"/>
      <c r="L44" s="100"/>
      <c r="M44" s="100"/>
      <c r="N44" s="100"/>
      <c r="O44" s="101"/>
      <c r="P44" s="50" t="s">
        <v>9</v>
      </c>
      <c r="Q44" s="52">
        <v>20</v>
      </c>
      <c r="R44" s="52"/>
      <c r="S44" s="53"/>
    </row>
    <row r="45" spans="1:19" ht="105.75" customHeight="1" x14ac:dyDescent="0.3">
      <c r="A45" s="2">
        <v>14</v>
      </c>
      <c r="B45" s="63" t="s">
        <v>44</v>
      </c>
      <c r="C45" s="64"/>
      <c r="D45" s="64"/>
      <c r="E45" s="64"/>
      <c r="F45" s="64"/>
      <c r="G45" s="64"/>
      <c r="H45" s="64"/>
      <c r="I45" s="64"/>
      <c r="J45" s="64"/>
      <c r="K45" s="64"/>
      <c r="L45" s="64"/>
      <c r="M45" s="64"/>
      <c r="N45" s="64"/>
      <c r="O45" s="65"/>
      <c r="P45" s="66" t="s">
        <v>17</v>
      </c>
      <c r="Q45" s="69">
        <f>O46</f>
        <v>3</v>
      </c>
      <c r="R45" s="69"/>
      <c r="S45" s="71"/>
    </row>
    <row r="46" spans="1:19" ht="15" x14ac:dyDescent="0.3">
      <c r="A46" s="12"/>
      <c r="B46" s="41"/>
      <c r="C46" s="42"/>
      <c r="D46" s="42"/>
      <c r="E46" s="36"/>
      <c r="F46" s="36"/>
      <c r="G46" s="43"/>
      <c r="H46" s="15"/>
      <c r="I46" s="29"/>
      <c r="J46" s="29"/>
      <c r="K46" s="93" t="s">
        <v>12</v>
      </c>
      <c r="L46" s="93"/>
      <c r="M46" s="93"/>
      <c r="N46" s="15" t="s">
        <v>7</v>
      </c>
      <c r="O46" s="31">
        <v>3</v>
      </c>
      <c r="P46" s="68"/>
      <c r="Q46" s="92"/>
      <c r="R46" s="92"/>
      <c r="S46" s="73"/>
    </row>
    <row r="47" spans="1:19" ht="15" customHeight="1" x14ac:dyDescent="0.3">
      <c r="A47" s="54"/>
      <c r="B47" s="54"/>
      <c r="C47" s="54"/>
      <c r="D47" s="54"/>
      <c r="E47" s="54"/>
      <c r="F47" s="54"/>
      <c r="G47" s="54"/>
      <c r="H47" s="54"/>
      <c r="I47" s="54"/>
      <c r="J47" s="54"/>
      <c r="K47" s="54"/>
      <c r="L47" s="54"/>
      <c r="M47" s="94" t="s">
        <v>40</v>
      </c>
      <c r="N47" s="94"/>
      <c r="O47" s="94"/>
      <c r="P47" s="94"/>
      <c r="Q47" s="54"/>
      <c r="R47" s="6" t="s">
        <v>7</v>
      </c>
      <c r="S47" s="57">
        <f>ROUND(S46,0)</f>
        <v>0</v>
      </c>
    </row>
    <row r="48" spans="1:19" ht="15" customHeight="1" x14ac:dyDescent="0.3">
      <c r="A48" s="94" t="s">
        <v>41</v>
      </c>
      <c r="B48" s="94"/>
      <c r="C48" s="94"/>
      <c r="D48" s="94"/>
      <c r="E48" s="94"/>
      <c r="F48" s="94"/>
      <c r="G48" s="94"/>
      <c r="H48" s="94"/>
      <c r="I48" s="94"/>
      <c r="J48" s="94"/>
      <c r="K48" s="94"/>
      <c r="L48" s="94"/>
      <c r="M48" s="94"/>
      <c r="N48" s="94"/>
      <c r="O48" s="94"/>
      <c r="P48" s="94"/>
      <c r="Q48" s="94"/>
      <c r="R48" s="6" t="s">
        <v>7</v>
      </c>
      <c r="S48" s="57">
        <f>ROUND(S47,0)</f>
        <v>0</v>
      </c>
    </row>
    <row r="49" spans="1:19" ht="15" customHeight="1" x14ac:dyDescent="0.3">
      <c r="A49" s="94" t="s">
        <v>42</v>
      </c>
      <c r="B49" s="94"/>
      <c r="C49" s="94"/>
      <c r="D49" s="94"/>
      <c r="E49" s="94"/>
      <c r="F49" s="94"/>
      <c r="G49" s="94"/>
      <c r="H49" s="94"/>
      <c r="I49" s="94"/>
      <c r="J49" s="94"/>
      <c r="K49" s="94"/>
      <c r="L49" s="94"/>
      <c r="M49" s="94"/>
      <c r="N49" s="94"/>
      <c r="O49" s="94"/>
      <c r="P49" s="94"/>
      <c r="Q49" s="94"/>
      <c r="R49" s="6" t="s">
        <v>7</v>
      </c>
      <c r="S49" s="57">
        <f>ROUND(S48,0)</f>
        <v>0</v>
      </c>
    </row>
    <row r="50" spans="1:19" ht="15" customHeight="1" x14ac:dyDescent="0.3">
      <c r="A50" s="94" t="s">
        <v>43</v>
      </c>
      <c r="B50" s="94"/>
      <c r="C50" s="94"/>
      <c r="D50" s="94"/>
      <c r="E50" s="94"/>
      <c r="F50" s="94"/>
      <c r="G50" s="94"/>
      <c r="H50" s="94"/>
      <c r="I50" s="94"/>
      <c r="J50" s="94"/>
      <c r="K50" s="94"/>
      <c r="L50" s="94"/>
      <c r="M50" s="94"/>
      <c r="N50" s="94"/>
      <c r="O50" s="94"/>
      <c r="P50" s="94"/>
      <c r="Q50" s="94"/>
      <c r="R50" s="6" t="s">
        <v>7</v>
      </c>
      <c r="S50" s="57">
        <f>ROUND(S49,0)</f>
        <v>0</v>
      </c>
    </row>
    <row r="51" spans="1:19" ht="15" x14ac:dyDescent="0.3">
      <c r="A51" s="55"/>
      <c r="B51" s="55"/>
      <c r="C51" s="55"/>
      <c r="D51" s="55"/>
      <c r="E51" s="95" t="s">
        <v>25</v>
      </c>
      <c r="F51" s="95"/>
      <c r="G51" s="95"/>
      <c r="H51" s="95"/>
      <c r="I51" s="95"/>
      <c r="J51" s="95"/>
      <c r="K51" s="95"/>
      <c r="L51" s="95"/>
      <c r="M51" s="95"/>
      <c r="N51" s="95"/>
      <c r="O51" s="95"/>
      <c r="P51" s="95"/>
      <c r="Q51" s="95"/>
      <c r="R51" s="56" t="s">
        <v>7</v>
      </c>
      <c r="S51" s="57">
        <f>ROUND(S50,0)</f>
        <v>0</v>
      </c>
    </row>
    <row r="52" spans="1:19" ht="15" x14ac:dyDescent="0.3">
      <c r="A52" s="91"/>
      <c r="B52" s="91"/>
      <c r="C52" s="91"/>
      <c r="D52" s="91"/>
      <c r="E52" s="91"/>
      <c r="F52" s="91"/>
      <c r="G52" s="91"/>
      <c r="H52" s="91"/>
      <c r="I52" s="91"/>
      <c r="J52" s="91"/>
      <c r="K52" s="91"/>
      <c r="L52" s="91"/>
      <c r="M52" s="91"/>
      <c r="N52" s="91"/>
      <c r="O52" s="91"/>
      <c r="P52" s="91"/>
      <c r="Q52" s="91"/>
      <c r="R52" s="91"/>
      <c r="S52" s="91"/>
    </row>
    <row r="53" spans="1:19" x14ac:dyDescent="0.3">
      <c r="A53" s="58"/>
      <c r="B53" s="58"/>
      <c r="C53" s="58"/>
      <c r="D53" s="58"/>
      <c r="E53" s="58"/>
    </row>
    <row r="54" spans="1:19" x14ac:dyDescent="0.3">
      <c r="A54" s="58"/>
      <c r="B54" s="58"/>
      <c r="C54" s="58"/>
      <c r="D54" s="58"/>
      <c r="E54" s="58"/>
    </row>
    <row r="55" spans="1:19" x14ac:dyDescent="0.3">
      <c r="A55" s="59"/>
      <c r="B55" s="59"/>
      <c r="C55" s="59"/>
      <c r="D55" s="59"/>
      <c r="E55" s="59"/>
      <c r="F55" s="59"/>
      <c r="G55" s="59"/>
      <c r="H55" s="59"/>
      <c r="I55" s="59"/>
      <c r="J55" s="59"/>
      <c r="K55" s="59"/>
      <c r="L55" s="59"/>
      <c r="M55" s="59"/>
      <c r="N55" s="59"/>
      <c r="O55" s="59"/>
      <c r="P55" s="59"/>
      <c r="Q55" s="59"/>
      <c r="R55" s="59"/>
      <c r="S55" s="59"/>
    </row>
  </sheetData>
  <mergeCells count="57">
    <mergeCell ref="A21:A22"/>
    <mergeCell ref="B16:O16"/>
    <mergeCell ref="B17:D17"/>
    <mergeCell ref="M47:P47"/>
    <mergeCell ref="B31:F31"/>
    <mergeCell ref="B24:D24"/>
    <mergeCell ref="B25:D25"/>
    <mergeCell ref="B41:O41"/>
    <mergeCell ref="B42:O42"/>
    <mergeCell ref="B44:O44"/>
    <mergeCell ref="B43:O43"/>
    <mergeCell ref="B26:D26"/>
    <mergeCell ref="B27:O27"/>
    <mergeCell ref="B28:G28"/>
    <mergeCell ref="B30:G30"/>
    <mergeCell ref="B36:G36"/>
    <mergeCell ref="A52:S52"/>
    <mergeCell ref="R45:R46"/>
    <mergeCell ref="S45:S46"/>
    <mergeCell ref="K46:M46"/>
    <mergeCell ref="Q45:Q46"/>
    <mergeCell ref="A48:Q48"/>
    <mergeCell ref="A49:Q49"/>
    <mergeCell ref="A50:Q50"/>
    <mergeCell ref="E51:Q51"/>
    <mergeCell ref="B45:O45"/>
    <mergeCell ref="P45:P46"/>
    <mergeCell ref="B38:O38"/>
    <mergeCell ref="B39:G39"/>
    <mergeCell ref="B21:O21"/>
    <mergeCell ref="P21:P22"/>
    <mergeCell ref="Q21:Q22"/>
    <mergeCell ref="B23:O23"/>
    <mergeCell ref="B18:O18"/>
    <mergeCell ref="B19:D19"/>
    <mergeCell ref="K20:M20"/>
    <mergeCell ref="R21:R22"/>
    <mergeCell ref="S21:S22"/>
    <mergeCell ref="K22:M22"/>
    <mergeCell ref="K11:M11"/>
    <mergeCell ref="B8:O8"/>
    <mergeCell ref="B9:F9"/>
    <mergeCell ref="B10:F10"/>
    <mergeCell ref="B15:D15"/>
    <mergeCell ref="B12:O12"/>
    <mergeCell ref="B13:D13"/>
    <mergeCell ref="B14:O14"/>
    <mergeCell ref="A1:S1"/>
    <mergeCell ref="A2:S2"/>
    <mergeCell ref="B3:O3"/>
    <mergeCell ref="B4:O4"/>
    <mergeCell ref="P4:P7"/>
    <mergeCell ref="Q4:Q7"/>
    <mergeCell ref="R4:R7"/>
    <mergeCell ref="S4:S7"/>
    <mergeCell ref="B5:D5"/>
    <mergeCell ref="K7:M7"/>
  </mergeCells>
  <hyperlinks>
    <hyperlink ref="L9" r:id="rId1" xr:uid="{00000000-0004-0000-0000-000000000000}"/>
    <hyperlink ref="L10" r:id="rId2" xr:uid="{00000000-0004-0000-0000-000001000000}"/>
  </hyperlinks>
  <pageMargins left="0.7" right="0.7" top="0.75" bottom="0.75" header="0.3" footer="0.3"/>
  <pageSetup paperSize="9" scale="83" orientation="portrait"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2026-08-11T08:10:11Z</dcterms:modified>
</cp:coreProperties>
</file>