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<sst xmlns="http://schemas.openxmlformats.org/spreadsheetml/2006/main" count="149" uniqueCount="67">
  <si>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</si>
  <si>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</si>
  <si>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</si>
  <si>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</si>
  <si>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</si>
  <si>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</si>
  <si>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</si>
  <si>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</si>
  <si>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</si>
  <si>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</si>
  <si>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</si>
  <si>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</si>
  <si>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</si>
  <si>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</si>
  <si>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</si>
  <si>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</si>
  <si>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</si>
  <si>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</si>
  <si>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</si>
  <si>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</si>
  <si>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</si>
  <si>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</si>
  <si>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</si>
  <si>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</si>
  <si>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</si>
  <si>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</si>
  <si>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</si>
  <si>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</si>
  <si>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</si>
  <si>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</si>
  <si>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</si>
  <si>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</si>
  <si>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</si>
  <si>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</si>
  <si>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</si>
  <si>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</si>
  <si>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</si>
  <si>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</si>
  <si>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</si>
  <si>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</si>
  <si>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</si>
  <si>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</si>
  <si>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</si>
  <si>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</si>
  <si>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</si>
  <si>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</si>
  <si>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</si>
  <si>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</si>
  <si>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Contract No:  Nil</t>
  </si>
  <si>
    <t>CIVIL WORKS</t>
  </si>
  <si>
    <r>
      <t xml:space="preserve">TOTAL AMOUNT  (including 18% GST and all charges)
in
</t>
    </r>
    <r>
      <rPr>
        <b/>
        <sz val="11"/>
        <color indexed="10"/>
        <rFont val="Arial"/>
        <family val="2"/>
      </rPr>
      <t>Rs.      P</t>
    </r>
  </si>
  <si>
    <t>Meter</t>
  </si>
  <si>
    <t>Tender Inviting Authority: CGM(PP&amp;D), AEGCL</t>
  </si>
  <si>
    <r>
      <t xml:space="preserve">BASIC RATE (including 18% GST and all charges)
in
</t>
    </r>
    <r>
      <rPr>
        <b/>
        <sz val="11"/>
        <color indexed="10"/>
        <rFont val="Arial"/>
        <family val="2"/>
      </rPr>
      <t>Rs.      P</t>
    </r>
    <r>
      <rPr>
        <b/>
        <sz val="11"/>
        <rFont val="Arial"/>
        <family val="2"/>
      </rPr>
      <t xml:space="preserve">
 </t>
    </r>
  </si>
  <si>
    <t>Name of Work: Construction of Quarter, Boundary Wall &amp; Installation, testing and commissioning of ODEX(Deep Well) along with all other associated works at 132kV GSS, AEGCL, Diphu.</t>
  </si>
  <si>
    <t>Job</t>
  </si>
  <si>
    <t>Dismantling of residential quarter (Type-V) and stacking of servicable and disposal of unsersicable materials outside the Sub-station premises as per the direction of the engineer in charge. (Unit=4)</t>
  </si>
  <si>
    <t>Dismantling RCC work,brick work, steel work manually/ by mechanical means including stacking of servicable material and disposal of unsersicable materials outside the Sub-station premises as per the direction of the engineer in charge.</t>
  </si>
  <si>
    <t>Construction of new boundary wall of 2.5 metre height from the FGL with concertina coil at the top.</t>
  </si>
  <si>
    <t>Raising low site around the building with approved soil obtained from outside by truck carriage including breaking clods, dressing etc. complete including paying necessary forest royelty, sales tax, land compensation, municipal gate fees, if any monopoly duty etc. (profile measurement to be taken and 12.5% deduction for shrinkage to be made from total quantity) etc. complete as directed and specified.</t>
  </si>
  <si>
    <r>
      <rPr>
        <b/>
        <sz val="11"/>
        <rFont val="Arial"/>
        <family val="2"/>
      </rPr>
      <t>Installation, testing and commissioning of ODEX:</t>
    </r>
    <r>
      <rPr>
        <sz val="11"/>
        <rFont val="Arial"/>
        <family val="2"/>
      </rPr>
      <t xml:space="preserve">
Providing, installation and commissioning of 150x150 mm dia DTW by odex boring including preparation of site for placing of drilling rig, air compressor, transportation of the rig and ancillary equipment. Drilling of bore well by using drilling rig having ODEX system extension of drilling pipes/ bits against skin friction at the end of each day and after completion of the operation including washing of the bore hole all complete as directed and lowering/ sinking of well assembly including welding of pipe joints. Developing of the DTW with air compressor, Make Kirloskar/ Cumins all complete as directed by the department.</t>
    </r>
  </si>
  <si>
    <t>Cum</t>
  </si>
  <si>
    <t>Supplying, instalation, testing, commissioning of Raw water Submersible type Pumpset:
Supplyig, installation, testing and commissioning of water lubricated submersible pump set 3-phase (3HP pump STAGE 14 to 50) with bronze impeller of suitable diameter all complete. The pump set should be coupled with wet type submersible electric motor drive of adequate power suitable for operation at 230V/ 415V, 50Hz input power including supply of steel cable rope, GI column pipe, suction strainer, sluice valve, non-return valve, socket, bends, elbows etc. &amp; GI delivery piping above ground up to sluice valve above ground level, electric cable of adequate cross section, clips electrical switch gear (starter) etc,. Electric control panel board made of MS Sheet duly painted with Anti-corrosive paints complete fitted with all electric acessories i.e. off-on switch, voltmeter, ameter, including light etc. bright annealed electrolytic bar copper conducted PVC insulated sheathed round flexible 3-core cable of the motor mamunfactured conforming to IS:694/1990 all complete as specified by the department with one year warrenty from the date of commissioning and satisfactory testing against any manufacturing defect, [if any such defect is found during the year from the date of installation and satisfactory testing, supplier will have to rectify the defect at their cost and risk &amp; if necesary, replace the pump set.] Test certificate of the pump, motor, starter, panel board etc. from the manufacturer shall have to submitted.
Raw water pump discharge of the pump Design head 43m
3HP submersible type Pumpset (1 working)</t>
  </si>
  <si>
    <t>Supplying, fitting, fixing, testing and commissioning of Raw water pumping:
Supplying fitting, fixing GI pipe conforming to IS 1239 (pt-1)2004 including GI specials and jointing material, cutting of pipe materials and necessary earthwork in trenching and refilling of earth and restore to its original condition including dressing, dewatering including bailing out water where necessary testings and commisioning as per the direction of the department
65mm Dia GI pipe</t>
  </si>
  <si>
    <t>Supplying and filling of Sand in the existing well and all necessary work as per the direction of the department.</t>
  </si>
  <si>
    <t>Construction of new residential quarter including all necessary internal sanitry fittings, external and internal electrical works as per the direction of the department.
(Quarter type: V, Unit=4)</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</si>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</sst>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4"/>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4"/>
      <color theme="1"/>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4" fillId="0" borderId="11" xfId="58" applyNumberFormat="1" applyFont="1" applyFill="1" applyBorder="1" applyAlignment="1">
      <alignment horizontal="center" vertical="top" wrapText="1"/>
      <protection/>
    </xf>
    <xf numFmtId="0" fontId="2" fillId="0" borderId="13" xfId="57" applyNumberFormat="1" applyFont="1" applyFill="1" applyBorder="1" applyAlignment="1" applyProtection="1">
      <alignment horizontal="right" vertical="center"/>
      <protection locked="0"/>
    </xf>
    <xf numFmtId="0" fontId="2" fillId="0" borderId="13" xfId="57" applyNumberFormat="1" applyFont="1" applyFill="1" applyBorder="1" applyAlignment="1" applyProtection="1">
      <alignment horizontal="right" vertical="center"/>
      <protection/>
    </xf>
    <xf numFmtId="0" fontId="2" fillId="0" borderId="13" xfId="57" applyNumberFormat="1" applyFont="1" applyFill="1" applyBorder="1" applyAlignment="1" applyProtection="1">
      <alignment horizontal="left" vertical="center"/>
      <protection locked="0"/>
    </xf>
    <xf numFmtId="2" fontId="2" fillId="33" borderId="13" xfId="57" applyNumberFormat="1" applyFont="1" applyFill="1" applyBorder="1" applyAlignment="1" applyProtection="1">
      <alignment horizontal="right" vertical="center"/>
      <protection locked="0"/>
    </xf>
    <xf numFmtId="2" fontId="2" fillId="0" borderId="13"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horizontal="center" vertical="center" wrapText="1"/>
      <protection/>
    </xf>
    <xf numFmtId="2" fontId="2" fillId="0" borderId="11"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center" vertical="center" wrapText="1"/>
      <protection/>
    </xf>
    <xf numFmtId="2" fontId="2" fillId="0" borderId="13" xfId="58" applyNumberFormat="1" applyFont="1" applyFill="1" applyBorder="1" applyAlignment="1">
      <alignment vertical="center"/>
      <protection/>
    </xf>
    <xf numFmtId="0" fontId="2" fillId="0" borderId="13" xfId="58" applyNumberFormat="1" applyFont="1" applyFill="1" applyBorder="1" applyAlignment="1">
      <alignment vertical="center"/>
      <protection/>
    </xf>
    <xf numFmtId="0" fontId="2" fillId="0" borderId="13" xfId="57" applyNumberFormat="1" applyFont="1" applyFill="1" applyBorder="1" applyAlignment="1">
      <alignment vertical="center"/>
      <protection/>
    </xf>
    <xf numFmtId="2" fontId="2" fillId="0" borderId="16" xfId="58"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16" fillId="0" borderId="16" xfId="58" applyNumberFormat="1" applyFont="1" applyFill="1" applyBorder="1" applyAlignment="1">
      <alignment horizontal="center" vertical="center"/>
      <protection/>
    </xf>
    <xf numFmtId="0" fontId="65" fillId="0" borderId="13" xfId="58" applyFont="1" applyFill="1" applyBorder="1" applyAlignment="1">
      <alignment horizontal="center" vertical="center" wrapText="1" readingOrder="1"/>
      <protection/>
    </xf>
    <xf numFmtId="0" fontId="71" fillId="0" borderId="13" xfId="0" applyFont="1" applyFill="1" applyBorder="1" applyAlignment="1">
      <alignment horizontal="center" vertical="center" wrapText="1"/>
    </xf>
    <xf numFmtId="0" fontId="2" fillId="0" borderId="13" xfId="57" applyFont="1" applyFill="1" applyBorder="1" applyAlignment="1">
      <alignment horizontal="center" vertical="center"/>
      <protection/>
    </xf>
    <xf numFmtId="2" fontId="71" fillId="0" borderId="13" xfId="0" applyNumberFormat="1" applyFont="1" applyFill="1" applyBorder="1" applyAlignment="1">
      <alignment horizontal="center" vertical="center" wrapText="1"/>
    </xf>
    <xf numFmtId="0" fontId="3" fillId="0" borderId="13" xfId="58" applyFont="1" applyFill="1" applyBorder="1" applyAlignment="1">
      <alignment horizontal="left" vertical="top" wrapText="1"/>
      <protection/>
    </xf>
    <xf numFmtId="0" fontId="15" fillId="0" borderId="13" xfId="58"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Font="1" applyFill="1" applyAlignment="1">
      <alignment horizontal="left" vertical="center" wrapText="1"/>
      <protection/>
    </xf>
    <xf numFmtId="0" fontId="5" fillId="0" borderId="0" xfId="57" applyFont="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airman%20room's%20%20Estimate%20&amp;%20Drawing\tender\6.%20BOQ\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6"/>
  <sheetViews>
    <sheetView showGridLines="0" zoomScalePageLayoutView="0" workbookViewId="0" topLeftCell="A1">
      <selection activeCell="BC14" sqref="BC14"/>
    </sheetView>
  </sheetViews>
  <sheetFormatPr defaultColWidth="9.140625" defaultRowHeight="15"/>
  <cols>
    <col min="1" max="1" width="14.57421875" style="54" customWidth="1"/>
    <col min="2" max="2" width="67.57421875" style="54" customWidth="1"/>
    <col min="3" max="3" width="10.140625" style="54" hidden="1" customWidth="1"/>
    <col min="4" max="4" width="14.57421875" style="54" customWidth="1"/>
    <col min="5" max="5" width="11.28125" style="54" customWidth="1"/>
    <col min="6" max="6" width="14.421875" style="54" hidden="1"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0.2890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89" t="str">
        <f>B2&amp;" BoQ"</f>
        <v>Item Rate BoQ</v>
      </c>
      <c r="B1" s="89"/>
      <c r="C1" s="89"/>
      <c r="D1" s="89"/>
      <c r="E1" s="89"/>
      <c r="F1" s="89"/>
      <c r="G1" s="89"/>
      <c r="H1" s="89"/>
      <c r="I1" s="89"/>
      <c r="J1" s="89"/>
      <c r="K1" s="89"/>
      <c r="L1" s="89"/>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0" t="s">
        <v>52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30.75" customHeight="1">
      <c r="A5" s="90"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75" customHeight="1">
      <c r="A6" s="90" t="s">
        <v>48</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9" customFormat="1" ht="80.25" customHeight="1">
      <c r="A8" s="8" t="s">
        <v>46</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10"/>
      <c r="IF8" s="10"/>
      <c r="IG8" s="10"/>
      <c r="IH8" s="10"/>
      <c r="II8" s="10"/>
    </row>
    <row r="9" spans="1:243" s="11" customFormat="1" ht="61.5" customHeight="1">
      <c r="A9" s="83" t="s">
        <v>66</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94.5" customHeight="1">
      <c r="A11" s="13" t="s">
        <v>0</v>
      </c>
      <c r="B11" s="13" t="s">
        <v>17</v>
      </c>
      <c r="C11" s="13" t="s">
        <v>1</v>
      </c>
      <c r="D11" s="13" t="s">
        <v>18</v>
      </c>
      <c r="E11" s="13" t="s">
        <v>19</v>
      </c>
      <c r="F11" s="13" t="s">
        <v>47</v>
      </c>
      <c r="G11" s="13"/>
      <c r="H11" s="13"/>
      <c r="I11" s="13" t="s">
        <v>20</v>
      </c>
      <c r="J11" s="13" t="s">
        <v>21</v>
      </c>
      <c r="K11" s="13" t="s">
        <v>22</v>
      </c>
      <c r="L11" s="13" t="s">
        <v>23</v>
      </c>
      <c r="M11" s="16" t="s">
        <v>53</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2" t="s">
        <v>50</v>
      </c>
      <c r="BB11" s="17" t="s">
        <v>31</v>
      </c>
      <c r="BC11" s="17" t="s">
        <v>32</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21" customHeight="1">
      <c r="A13" s="19">
        <v>1</v>
      </c>
      <c r="B13" s="20" t="s">
        <v>49</v>
      </c>
      <c r="C13" s="21"/>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33</v>
      </c>
      <c r="IG13" s="35" t="s">
        <v>34</v>
      </c>
      <c r="IH13" s="35">
        <v>10</v>
      </c>
      <c r="II13" s="35" t="s">
        <v>35</v>
      </c>
    </row>
    <row r="14" spans="1:243" s="34" customFormat="1" ht="46.5" customHeight="1">
      <c r="A14" s="82">
        <v>1.01</v>
      </c>
      <c r="B14" s="81" t="s">
        <v>56</v>
      </c>
      <c r="C14" s="77">
        <v>101</v>
      </c>
      <c r="D14" s="78">
        <v>1</v>
      </c>
      <c r="E14" s="79" t="s">
        <v>55</v>
      </c>
      <c r="F14" s="71">
        <v>0</v>
      </c>
      <c r="G14" s="63"/>
      <c r="H14" s="64"/>
      <c r="I14" s="72" t="s">
        <v>37</v>
      </c>
      <c r="J14" s="73">
        <f>IF(I14="Less(-)",-1,1)</f>
        <v>1</v>
      </c>
      <c r="K14" s="65" t="s">
        <v>43</v>
      </c>
      <c r="L14" s="65" t="s">
        <v>7</v>
      </c>
      <c r="M14" s="66"/>
      <c r="N14" s="67"/>
      <c r="O14" s="67"/>
      <c r="P14" s="68"/>
      <c r="Q14" s="67"/>
      <c r="R14" s="67"/>
      <c r="S14" s="69"/>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6">
        <f>total_amount_ba($B$2,$D$2,D14,F14,J14,K14,M14)</f>
        <v>0</v>
      </c>
      <c r="BB14" s="74">
        <f>BA14</f>
        <v>0</v>
      </c>
      <c r="BC14" s="75" t="str">
        <f>SpellNumber(L14,BB14)</f>
        <v>INR Zero Only</v>
      </c>
      <c r="IE14" s="35">
        <v>1.01</v>
      </c>
      <c r="IF14" s="35" t="s">
        <v>38</v>
      </c>
      <c r="IG14" s="35" t="s">
        <v>34</v>
      </c>
      <c r="IH14" s="35">
        <v>123.223</v>
      </c>
      <c r="II14" s="35" t="s">
        <v>36</v>
      </c>
    </row>
    <row r="15" spans="1:243" s="34" customFormat="1" ht="63" customHeight="1">
      <c r="A15" s="82">
        <v>1.02</v>
      </c>
      <c r="B15" s="81" t="s">
        <v>65</v>
      </c>
      <c r="C15" s="77">
        <v>102</v>
      </c>
      <c r="D15" s="78">
        <v>1</v>
      </c>
      <c r="E15" s="79" t="s">
        <v>55</v>
      </c>
      <c r="F15" s="71">
        <v>0</v>
      </c>
      <c r="G15" s="63"/>
      <c r="H15" s="64"/>
      <c r="I15" s="72" t="s">
        <v>37</v>
      </c>
      <c r="J15" s="73">
        <f aca="true" t="shared" si="0" ref="J15:J22">IF(I15="Less(-)",-1,1)</f>
        <v>1</v>
      </c>
      <c r="K15" s="65" t="s">
        <v>43</v>
      </c>
      <c r="L15" s="65" t="s">
        <v>7</v>
      </c>
      <c r="M15" s="66"/>
      <c r="N15" s="67"/>
      <c r="O15" s="67"/>
      <c r="P15" s="68"/>
      <c r="Q15" s="67"/>
      <c r="R15" s="67"/>
      <c r="S15" s="69"/>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6">
        <f aca="true" t="shared" si="1" ref="BA15:BA22">total_amount_ba($B$2,$D$2,D15,F15,J15,K15,M15)</f>
        <v>0</v>
      </c>
      <c r="BB15" s="74">
        <f aca="true" t="shared" si="2" ref="BB15:BB22">BA15</f>
        <v>0</v>
      </c>
      <c r="BC15" s="75" t="str">
        <f aca="true" t="shared" si="3" ref="BC15:BC22">SpellNumber(L15,BB15)</f>
        <v>INR Zero Only</v>
      </c>
      <c r="IE15" s="35"/>
      <c r="IF15" s="35"/>
      <c r="IG15" s="35"/>
      <c r="IH15" s="35"/>
      <c r="II15" s="35"/>
    </row>
    <row r="16" spans="1:243" s="34" customFormat="1" ht="60" customHeight="1">
      <c r="A16" s="82">
        <v>1.03</v>
      </c>
      <c r="B16" s="81" t="s">
        <v>57</v>
      </c>
      <c r="C16" s="77">
        <v>103</v>
      </c>
      <c r="D16" s="80">
        <v>35.1</v>
      </c>
      <c r="E16" s="79" t="s">
        <v>51</v>
      </c>
      <c r="F16" s="71">
        <v>0</v>
      </c>
      <c r="G16" s="63"/>
      <c r="H16" s="64"/>
      <c r="I16" s="72" t="s">
        <v>37</v>
      </c>
      <c r="J16" s="73">
        <f t="shared" si="0"/>
        <v>1</v>
      </c>
      <c r="K16" s="65" t="s">
        <v>43</v>
      </c>
      <c r="L16" s="65" t="s">
        <v>7</v>
      </c>
      <c r="M16" s="66"/>
      <c r="N16" s="67"/>
      <c r="O16" s="67"/>
      <c r="P16" s="68"/>
      <c r="Q16" s="67"/>
      <c r="R16" s="67"/>
      <c r="S16" s="69"/>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6">
        <f t="shared" si="1"/>
        <v>0</v>
      </c>
      <c r="BB16" s="74">
        <f t="shared" si="2"/>
        <v>0</v>
      </c>
      <c r="BC16" s="75" t="str">
        <f t="shared" si="3"/>
        <v>INR Zero Only</v>
      </c>
      <c r="IE16" s="35"/>
      <c r="IF16" s="35"/>
      <c r="IG16" s="35"/>
      <c r="IH16" s="35"/>
      <c r="II16" s="35"/>
    </row>
    <row r="17" spans="1:243" s="34" customFormat="1" ht="27">
      <c r="A17" s="82">
        <v>1.04</v>
      </c>
      <c r="B17" s="81" t="s">
        <v>58</v>
      </c>
      <c r="C17" s="77">
        <v>104</v>
      </c>
      <c r="D17" s="80">
        <v>35.1</v>
      </c>
      <c r="E17" s="79" t="s">
        <v>51</v>
      </c>
      <c r="F17" s="71">
        <v>0</v>
      </c>
      <c r="G17" s="63"/>
      <c r="H17" s="64"/>
      <c r="I17" s="72" t="s">
        <v>37</v>
      </c>
      <c r="J17" s="73">
        <f t="shared" si="0"/>
        <v>1</v>
      </c>
      <c r="K17" s="65" t="s">
        <v>43</v>
      </c>
      <c r="L17" s="65" t="s">
        <v>7</v>
      </c>
      <c r="M17" s="66"/>
      <c r="N17" s="67"/>
      <c r="O17" s="67"/>
      <c r="P17" s="68"/>
      <c r="Q17" s="67"/>
      <c r="R17" s="67"/>
      <c r="S17" s="69"/>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6">
        <f t="shared" si="1"/>
        <v>0</v>
      </c>
      <c r="BB17" s="74">
        <f t="shared" si="2"/>
        <v>0</v>
      </c>
      <c r="BC17" s="75" t="str">
        <f t="shared" si="3"/>
        <v>INR Zero Only</v>
      </c>
      <c r="IE17" s="35"/>
      <c r="IF17" s="35"/>
      <c r="IG17" s="35"/>
      <c r="IH17" s="35"/>
      <c r="II17" s="35"/>
    </row>
    <row r="18" spans="1:243" s="34" customFormat="1" ht="90.75" customHeight="1">
      <c r="A18" s="82">
        <v>1.05</v>
      </c>
      <c r="B18" s="81" t="s">
        <v>59</v>
      </c>
      <c r="C18" s="77">
        <v>105</v>
      </c>
      <c r="D18" s="80">
        <v>270</v>
      </c>
      <c r="E18" s="79" t="s">
        <v>61</v>
      </c>
      <c r="F18" s="71">
        <v>0</v>
      </c>
      <c r="G18" s="63"/>
      <c r="H18" s="64"/>
      <c r="I18" s="72" t="s">
        <v>37</v>
      </c>
      <c r="J18" s="73">
        <f t="shared" si="0"/>
        <v>1</v>
      </c>
      <c r="K18" s="65" t="s">
        <v>43</v>
      </c>
      <c r="L18" s="65" t="s">
        <v>7</v>
      </c>
      <c r="M18" s="66"/>
      <c r="N18" s="67"/>
      <c r="O18" s="67"/>
      <c r="P18" s="68"/>
      <c r="Q18" s="67"/>
      <c r="R18" s="67"/>
      <c r="S18" s="69"/>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6">
        <f t="shared" si="1"/>
        <v>0</v>
      </c>
      <c r="BB18" s="74">
        <f t="shared" si="2"/>
        <v>0</v>
      </c>
      <c r="BC18" s="75" t="str">
        <f t="shared" si="3"/>
        <v>INR Zero Only</v>
      </c>
      <c r="IE18" s="35"/>
      <c r="IF18" s="35"/>
      <c r="IG18" s="35"/>
      <c r="IH18" s="35"/>
      <c r="II18" s="35"/>
    </row>
    <row r="19" spans="1:243" s="34" customFormat="1" ht="147.75" customHeight="1">
      <c r="A19" s="82">
        <v>1.06</v>
      </c>
      <c r="B19" s="81" t="s">
        <v>60</v>
      </c>
      <c r="C19" s="77">
        <v>106</v>
      </c>
      <c r="D19" s="80">
        <v>150</v>
      </c>
      <c r="E19" s="79" t="s">
        <v>51</v>
      </c>
      <c r="F19" s="71">
        <v>0</v>
      </c>
      <c r="G19" s="63"/>
      <c r="H19" s="64"/>
      <c r="I19" s="72" t="s">
        <v>37</v>
      </c>
      <c r="J19" s="73">
        <f t="shared" si="0"/>
        <v>1</v>
      </c>
      <c r="K19" s="65" t="s">
        <v>43</v>
      </c>
      <c r="L19" s="65" t="s">
        <v>7</v>
      </c>
      <c r="M19" s="66"/>
      <c r="N19" s="67"/>
      <c r="O19" s="67"/>
      <c r="P19" s="68"/>
      <c r="Q19" s="67"/>
      <c r="R19" s="67"/>
      <c r="S19" s="69"/>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6">
        <f t="shared" si="1"/>
        <v>0</v>
      </c>
      <c r="BB19" s="74">
        <f t="shared" si="2"/>
        <v>0</v>
      </c>
      <c r="BC19" s="75" t="str">
        <f t="shared" si="3"/>
        <v>INR Zero Only</v>
      </c>
      <c r="IE19" s="35"/>
      <c r="IF19" s="35"/>
      <c r="IG19" s="35"/>
      <c r="IH19" s="35"/>
      <c r="II19" s="35"/>
    </row>
    <row r="20" spans="1:243" s="34" customFormat="1" ht="345">
      <c r="A20" s="82">
        <v>1.07</v>
      </c>
      <c r="B20" s="81" t="s">
        <v>62</v>
      </c>
      <c r="C20" s="77">
        <v>107</v>
      </c>
      <c r="D20" s="78">
        <v>1</v>
      </c>
      <c r="E20" s="79" t="s">
        <v>55</v>
      </c>
      <c r="F20" s="71">
        <v>0</v>
      </c>
      <c r="G20" s="63"/>
      <c r="H20" s="64"/>
      <c r="I20" s="72" t="s">
        <v>37</v>
      </c>
      <c r="J20" s="73">
        <f t="shared" si="0"/>
        <v>1</v>
      </c>
      <c r="K20" s="65" t="s">
        <v>43</v>
      </c>
      <c r="L20" s="65" t="s">
        <v>7</v>
      </c>
      <c r="M20" s="66"/>
      <c r="N20" s="67"/>
      <c r="O20" s="67"/>
      <c r="P20" s="68"/>
      <c r="Q20" s="67"/>
      <c r="R20" s="67"/>
      <c r="S20" s="69"/>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6">
        <f t="shared" si="1"/>
        <v>0</v>
      </c>
      <c r="BB20" s="74">
        <f t="shared" si="2"/>
        <v>0</v>
      </c>
      <c r="BC20" s="75" t="str">
        <f t="shared" si="3"/>
        <v>INR Zero Only</v>
      </c>
      <c r="IE20" s="35"/>
      <c r="IF20" s="35"/>
      <c r="IG20" s="35"/>
      <c r="IH20" s="35"/>
      <c r="II20" s="35"/>
    </row>
    <row r="21" spans="1:243" s="34" customFormat="1" ht="123.75">
      <c r="A21" s="82">
        <v>1.08</v>
      </c>
      <c r="B21" s="81" t="s">
        <v>63</v>
      </c>
      <c r="C21" s="77">
        <v>108</v>
      </c>
      <c r="D21" s="80">
        <v>40</v>
      </c>
      <c r="E21" s="79" t="s">
        <v>51</v>
      </c>
      <c r="F21" s="71">
        <v>0</v>
      </c>
      <c r="G21" s="63"/>
      <c r="H21" s="64"/>
      <c r="I21" s="72" t="s">
        <v>37</v>
      </c>
      <c r="J21" s="73">
        <f t="shared" si="0"/>
        <v>1</v>
      </c>
      <c r="K21" s="65" t="s">
        <v>43</v>
      </c>
      <c r="L21" s="65" t="s">
        <v>7</v>
      </c>
      <c r="M21" s="66"/>
      <c r="N21" s="67"/>
      <c r="O21" s="67"/>
      <c r="P21" s="68"/>
      <c r="Q21" s="67"/>
      <c r="R21" s="67"/>
      <c r="S21" s="69"/>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6">
        <f t="shared" si="1"/>
        <v>0</v>
      </c>
      <c r="BB21" s="74">
        <f t="shared" si="2"/>
        <v>0</v>
      </c>
      <c r="BC21" s="75" t="str">
        <f t="shared" si="3"/>
        <v>INR Zero Only</v>
      </c>
      <c r="IE21" s="35"/>
      <c r="IF21" s="35"/>
      <c r="IG21" s="35"/>
      <c r="IH21" s="35"/>
      <c r="II21" s="35"/>
    </row>
    <row r="22" spans="1:243" s="34" customFormat="1" ht="27">
      <c r="A22" s="82">
        <v>1.09</v>
      </c>
      <c r="B22" s="81" t="s">
        <v>64</v>
      </c>
      <c r="C22" s="77">
        <v>109</v>
      </c>
      <c r="D22" s="78">
        <v>1</v>
      </c>
      <c r="E22" s="79" t="s">
        <v>55</v>
      </c>
      <c r="F22" s="71">
        <v>0</v>
      </c>
      <c r="G22" s="63"/>
      <c r="H22" s="64"/>
      <c r="I22" s="72" t="s">
        <v>37</v>
      </c>
      <c r="J22" s="73">
        <f t="shared" si="0"/>
        <v>1</v>
      </c>
      <c r="K22" s="65" t="s">
        <v>43</v>
      </c>
      <c r="L22" s="65" t="s">
        <v>7</v>
      </c>
      <c r="M22" s="66"/>
      <c r="N22" s="67"/>
      <c r="O22" s="67"/>
      <c r="P22" s="68"/>
      <c r="Q22" s="67"/>
      <c r="R22" s="67"/>
      <c r="S22" s="69"/>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6">
        <f t="shared" si="1"/>
        <v>0</v>
      </c>
      <c r="BB22" s="74">
        <f t="shared" si="2"/>
        <v>0</v>
      </c>
      <c r="BC22" s="75" t="str">
        <f t="shared" si="3"/>
        <v>INR Zero Only</v>
      </c>
      <c r="IE22" s="35"/>
      <c r="IF22" s="35"/>
      <c r="IG22" s="35"/>
      <c r="IH22" s="35"/>
      <c r="II22" s="35"/>
    </row>
    <row r="23" spans="1:243" s="34" customFormat="1" ht="33" customHeight="1">
      <c r="A23" s="36" t="s">
        <v>41</v>
      </c>
      <c r="B23" s="37"/>
      <c r="C23" s="38"/>
      <c r="D23" s="39"/>
      <c r="E23" s="39"/>
      <c r="F23" s="39"/>
      <c r="G23" s="39"/>
      <c r="H23" s="40"/>
      <c r="I23" s="40"/>
      <c r="J23" s="40"/>
      <c r="K23" s="40"/>
      <c r="L23" s="41"/>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61">
        <f>SUM(BA14:BA22)</f>
        <v>0</v>
      </c>
      <c r="BB23" s="61">
        <f>SUM(BB14:BB22)</f>
        <v>0</v>
      </c>
      <c r="BC23" s="33" t="str">
        <f>SpellNumber($E$2,BB23)</f>
        <v>INR Zero Only</v>
      </c>
      <c r="IE23" s="35">
        <v>4</v>
      </c>
      <c r="IF23" s="35" t="s">
        <v>39</v>
      </c>
      <c r="IG23" s="35" t="s">
        <v>40</v>
      </c>
      <c r="IH23" s="35">
        <v>10</v>
      </c>
      <c r="II23" s="35" t="s">
        <v>36</v>
      </c>
    </row>
    <row r="24" spans="1:243" s="52" customFormat="1" ht="39" customHeight="1" hidden="1">
      <c r="A24" s="37" t="s">
        <v>45</v>
      </c>
      <c r="B24" s="43"/>
      <c r="C24" s="44"/>
      <c r="D24" s="45"/>
      <c r="E24" s="46" t="s">
        <v>42</v>
      </c>
      <c r="F24" s="59"/>
      <c r="G24" s="47"/>
      <c r="H24" s="48"/>
      <c r="I24" s="48"/>
      <c r="J24" s="48"/>
      <c r="K24" s="49"/>
      <c r="L24" s="50"/>
      <c r="M24" s="51"/>
      <c r="O24" s="34"/>
      <c r="P24" s="34"/>
      <c r="Q24" s="34"/>
      <c r="R24" s="34"/>
      <c r="S24" s="34"/>
      <c r="BA24" s="57">
        <f>IF(ISBLANK(F24),0,IF(E24="Excess (+)",ROUND(BA23+(BA23*F24),2),IF(E24="Less (-)",ROUND(BA23+(BA23*F24*(-1)),2),0)))</f>
        <v>0</v>
      </c>
      <c r="BB24" s="58">
        <f>ROUND(BA24,0)</f>
        <v>0</v>
      </c>
      <c r="BC24" s="33" t="str">
        <f>SpellNumber(L24,BB24)</f>
        <v> Zero Only</v>
      </c>
      <c r="IE24" s="53"/>
      <c r="IF24" s="53"/>
      <c r="IG24" s="53"/>
      <c r="IH24" s="53"/>
      <c r="II24" s="53"/>
    </row>
    <row r="25" spans="1:243" s="52" customFormat="1" ht="51" customHeight="1">
      <c r="A25" s="36" t="s">
        <v>44</v>
      </c>
      <c r="B25" s="36"/>
      <c r="C25" s="86" t="str">
        <f>SpellNumber($E$2,BB23)</f>
        <v>INR Zero Only</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8"/>
      <c r="IE25" s="53"/>
      <c r="IF25" s="53"/>
      <c r="IG25" s="53"/>
      <c r="IH25" s="53"/>
      <c r="II25" s="53"/>
    </row>
    <row r="26" spans="3:243" s="14" customFormat="1" ht="14.25">
      <c r="C26" s="54"/>
      <c r="D26" s="54"/>
      <c r="E26" s="54"/>
      <c r="F26" s="54"/>
      <c r="G26" s="54"/>
      <c r="H26" s="54"/>
      <c r="I26" s="54"/>
      <c r="J26" s="54"/>
      <c r="K26" s="54"/>
      <c r="L26" s="54"/>
      <c r="M26" s="54"/>
      <c r="O26" s="54"/>
      <c r="BA26" s="54"/>
      <c r="BC26" s="54"/>
      <c r="IE26" s="15"/>
      <c r="IF26" s="15"/>
      <c r="IG26" s="15"/>
      <c r="IH26" s="15"/>
      <c r="II26" s="15"/>
    </row>
  </sheetData>
  <sheetProtection password="CE88" sheet="1"/>
  <mergeCells count="8">
    <mergeCell ref="A9:BC9"/>
    <mergeCell ref="C25:BC25"/>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allowBlank="1" showInputMessage="1" showErrorMessage="1" promptTitle="Rate Entry" prompt="Please enter VAT charges in Rupees for this item. " errorTitle="Invaid Entry" error="Only Numeric Values are allowed. " sqref="M14 M15:M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C2">
      <formula1>"Normal, SingleWindow, Alternate"</formula1>
    </dataValidation>
    <dataValidation type="list" allowBlank="1" showInputMessage="1" showErrorMessage="1" sqref="L15 L16 L17 L18 L19 L20 L21 L13 L14 L22">
      <formula1>"INR"</formula1>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list" allowBlank="1" showInputMessage="1" showErrorMessage="1" sqref="K13:K22">
      <formula1>"Partial Conversion, Full Conversion"</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decimal" allowBlank="1" showInputMessage="1" showErrorMessage="1" errorTitle="Invalid Entry" error="Only Numeric Values are allowed. " sqref="A13:A2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6" t="s">
        <v>2</v>
      </c>
      <c r="F6" s="96"/>
      <c r="G6" s="96"/>
      <c r="H6" s="96"/>
      <c r="I6" s="96"/>
      <c r="J6" s="96"/>
      <c r="K6" s="96"/>
    </row>
    <row r="7" spans="5:11" ht="14.25">
      <c r="E7" s="96"/>
      <c r="F7" s="96"/>
      <c r="G7" s="96"/>
      <c r="H7" s="96"/>
      <c r="I7" s="96"/>
      <c r="J7" s="96"/>
      <c r="K7" s="96"/>
    </row>
    <row r="8" spans="5:11" ht="14.25">
      <c r="E8" s="96"/>
      <c r="F8" s="96"/>
      <c r="G8" s="96"/>
      <c r="H8" s="96"/>
      <c r="I8" s="96"/>
      <c r="J8" s="96"/>
      <c r="K8" s="96"/>
    </row>
    <row r="9" spans="5:11" ht="14.25">
      <c r="E9" s="96"/>
      <c r="F9" s="96"/>
      <c r="G9" s="96"/>
      <c r="H9" s="96"/>
      <c r="I9" s="96"/>
      <c r="J9" s="96"/>
      <c r="K9" s="96"/>
    </row>
    <row r="10" spans="5:11" ht="14.25">
      <c r="E10" s="96"/>
      <c r="F10" s="96"/>
      <c r="G10" s="96"/>
      <c r="H10" s="96"/>
      <c r="I10" s="96"/>
      <c r="J10" s="96"/>
      <c r="K10" s="96"/>
    </row>
    <row r="11" spans="5:11" ht="14.25">
      <c r="E11" s="96"/>
      <c r="F11" s="96"/>
      <c r="G11" s="96"/>
      <c r="H11" s="96"/>
      <c r="I11" s="96"/>
      <c r="J11" s="96"/>
      <c r="K11" s="96"/>
    </row>
    <row r="12" spans="5:11" ht="14.25">
      <c r="E12" s="96"/>
      <c r="F12" s="96"/>
      <c r="G12" s="96"/>
      <c r="H12" s="96"/>
      <c r="I12" s="96"/>
      <c r="J12" s="96"/>
      <c r="K12" s="96"/>
    </row>
    <row r="13" spans="5:11" ht="14.25">
      <c r="E13" s="96"/>
      <c r="F13" s="96"/>
      <c r="G13" s="96"/>
      <c r="H13" s="96"/>
      <c r="I13" s="96"/>
      <c r="J13" s="96"/>
      <c r="K13" s="96"/>
    </row>
    <row r="14" spans="5:11" ht="14.2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Jharna</cp:lastModifiedBy>
  <cp:lastPrinted>2022-06-30T07:09:10Z</cp:lastPrinted>
  <dcterms:created xsi:type="dcterms:W3CDTF">2009-01-30T06:42:42Z</dcterms:created>
  <dcterms:modified xsi:type="dcterms:W3CDTF">2023-01-10T18:33:32Z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