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4" activeTab="4"/>
  </bookViews>
  <sheets>
    <sheet name="BoQ1" sheetId="1" state="veryHidden" r:id="rId1"/>
    <sheet name="BoQ2" sheetId="2" state="veryHidden" r:id="rId2"/>
    <sheet name="BoQ3" sheetId="3" state="veryHidden" r:id="rId3"/>
    <sheet name="BoQ4" sheetId="4" state="veryHidden" r:id="rId4"/>
    <sheet name="Macros" sheetId="5" r:id="rId5"/>
  </sheets>
  <externalReferences>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'BoQ1'!$A$1:$BC$30</definedName>
    <definedName name="_xlnm.Print_Area" localSheetId="1">'BoQ2'!$A$1:$BC$30</definedName>
    <definedName name="_xlnm.Print_Area" localSheetId="2">'BoQ3'!$A$1:$BC$31</definedName>
    <definedName name="_xlnm.Print_Area" localSheetId="3">'BoQ4'!$A$1:$BC$26</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<sst xmlns="http://schemas.openxmlformats.org/spreadsheetml/2006/main" count="705" uniqueCount="110">
  <si>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</si>
  <si>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</si>
  <si>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</si>
  <si>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</si>
  <si>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</si>
  <si>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</si>
  <si>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</si>
  <si>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</si>
  <si>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</si>
  <si>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</si>
  <si>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</si>
  <si>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</si>
  <si>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</si>
  <si>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</si>
  <si>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</si>
  <si>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</si>
  <si>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</si>
  <si>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</si>
  <si>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</si>
  <si>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</si>
  <si>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</si>
  <si>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</si>
  <si>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</si>
  <si>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</si>
  <si>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</si>
  <si>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</si>
  <si>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</si>
  <si>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</si>
  <si>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</si>
  <si>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</si>
  <si>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</si>
  <si>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</si>
  <si>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</si>
  <si>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</si>
  <si>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</si>
  <si>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</si>
  <si>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</si>
  <si>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</si>
  <si>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</si>
  <si>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</si>
  <si>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</si>
  <si>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</si>
  <si>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</si>
  <si>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Tender Inviting Authority: CGM[O&amp;M]LAR,AEGCL</t>
  </si>
  <si>
    <t>Item1</t>
  </si>
  <si>
    <t>Item2</t>
  </si>
  <si>
    <t>Item3</t>
  </si>
  <si>
    <t>Item5</t>
  </si>
  <si>
    <t>Item6</t>
  </si>
  <si>
    <t>Item7</t>
  </si>
  <si>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</si>
  <si>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</si>
  <si>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</si>
  <si>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</si>
  <si>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t xml:space="preserve">BASIC RATE 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</si>
  <si>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t xml:space="preserve">TOTAL AMOUNT  Without Taxes
in
</t>
    </r>
    <r>
      <rPr>
        <b/>
        <sz val="12"/>
        <color indexed="10"/>
        <rFont val="Arial Narrow"/>
        <family val="2"/>
      </rPr>
      <t>Rs.      P</t>
    </r>
  </si>
  <si>
    <t>Nos.</t>
  </si>
  <si>
    <t>Item9</t>
  </si>
  <si>
    <t>Item10</t>
  </si>
  <si>
    <t>Item11</t>
  </si>
  <si>
    <t>Item12</t>
  </si>
  <si>
    <t>Item13</t>
  </si>
  <si>
    <t>132KV CURRENTTRANSFORMER</t>
  </si>
  <si>
    <t>132kV ,400-200/1-1-1, 0.2S Accuracy Class Line CT with Terminal Connectors</t>
  </si>
  <si>
    <t>Mounting Structures for with mounting and foundation bolts as per specification for 132kVCT</t>
  </si>
  <si>
    <t>CT Junction Box complete with 30Nos Disconnecting Type Terminals blocks Complete with wiring</t>
  </si>
  <si>
    <t>132KV CVT</t>
  </si>
  <si>
    <t xml:space="preserve">132kV/1.732/110/1.732V 0.2S Accuracy Class CVT </t>
  </si>
  <si>
    <t>Terminal Connectors for 132kV CVT</t>
  </si>
  <si>
    <t>Mounting Structures for with mounting and foundation bolts as per specificationfor132kVCVT</t>
  </si>
  <si>
    <t>CVT Junction Box complete with 30NosDisconnectingType Terminals blocks Complete with wiring</t>
  </si>
  <si>
    <t>CONTROLCABLE</t>
  </si>
  <si>
    <t>Control Cables 4Cx2.5 sq mm</t>
  </si>
  <si>
    <t>Mtrs</t>
  </si>
  <si>
    <t>Mtr.</t>
  </si>
  <si>
    <t>EARTHING</t>
  </si>
  <si>
    <t>75X12 GI FLAT for Risers Equipments And coloumn Earthing</t>
  </si>
  <si>
    <t>50X6 GI FLAT for junction Box Earthing</t>
  </si>
  <si>
    <t>40mm dia MS Rod 3Mtr Long with test link for each CVT with Earth Pit</t>
  </si>
  <si>
    <t>Item4</t>
  </si>
  <si>
    <t>Item8</t>
  </si>
  <si>
    <t>Name of Work: Supply, Erection, Testing &amp; Commissioning of Terminal Equipment at 132 KV Kamakhya GIS of AEGCL</t>
  </si>
  <si>
    <t>Bid reference No: AEGCL/MD/Tech-271/O&amp;M (LAR)/2023/Kamakhya GIS/Bid</t>
  </si>
  <si>
    <r>
      <rPr>
        <b/>
        <u val="single"/>
        <sz val="12"/>
        <rFont val="Arial Narrow"/>
        <family val="2"/>
      </rPr>
      <t>Supply, Erection, Testing &amp; Commissioning of Terminal Equipment at 132 KV Kamakhya GIS of AEGCL
(Supply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</si>
  <si>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Supply, Erection, Testing &amp; Commissioning of Terminal Equipment at 132 KV Kamakhya GIS of AEGCL
(F&amp;I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</si>
  <si>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Construction of Foundation Including Supply of all Foundation Materials &amp; labour Required for132kV Line CT(3NOS)</t>
  </si>
  <si>
    <t>EXCAVATION(8.1CUMPERCT)</t>
  </si>
  <si>
    <t>FILLING(1.125CUMPERCT)</t>
  </si>
  <si>
    <t>BRICKSOILLING(1.32SQMPERCT)</t>
  </si>
  <si>
    <t>FORMWORK(6.45SQMMPERCT)</t>
  </si>
  <si>
    <t>PCC(0.99SQMPERCT)</t>
  </si>
  <si>
    <t>RCC(0.48CUMPERCT)</t>
  </si>
  <si>
    <t>REINFORCEMENT(68.538KGPERCT)</t>
  </si>
  <si>
    <t>CUM</t>
  </si>
  <si>
    <t>KG</t>
  </si>
  <si>
    <t>EXCAVATION(8.1 CUM PER CT)</t>
  </si>
  <si>
    <r>
      <rPr>
        <b/>
        <u val="single"/>
        <sz val="12"/>
        <rFont val="Arial Narrow"/>
        <family val="2"/>
      </rPr>
      <t xml:space="preserve"> Supply, Erection, Testing &amp; Commissioning of Terminal Equipment at 132 KV Kamakhya GIS of AEGCL
(Foundation)</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</si>
  <si>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Supply, Erection, Testing &amp; Commissioning of Terminal Equipment at 132 KV Kamakhya GIS of AEGCL</t>
  </si>
  <si>
    <r>
      <rPr>
        <b/>
        <u val="single"/>
        <sz val="12"/>
        <rFont val="Arial Narrow"/>
        <family val="2"/>
      </rPr>
      <t xml:space="preserve"> Supply, Erection, Testing &amp; Commissioning of Terminal Equipment at 132 KV Kamakhya GIS of AEGCL
(Erection)</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</si>
  <si>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ERECTION,TESTING &amp; COMMISSIONING OF132KV 0.2S Accuracy Class  0.2S Accuracy Class INCLUDING MARSHALLING BOX,LAYING &amp; TERMINATION OF CONTROL CABLES AS REQUIRED</t>
  </si>
  <si>
    <t>ERECTION,TESTING &amp; COMMISSIONING OF132KV CVT 0.2S Accuracy Class  0.2S Accuracy Class INCLUDING MARSHALLING BOX,LAYING &amp; TERMINATION OF CONTROL CABLES AS REQUIRED</t>
  </si>
  <si>
    <t>Erection of Dismantled LA s to new Structures</t>
  </si>
  <si>
    <t>ERECTION OF MOUNTING STRUCTURES FOR 132KV CT</t>
  </si>
  <si>
    <t>ERECTION OF MOUNTING STRUCTURES FOR 132KV CVT</t>
  </si>
  <si>
    <t>75X12GI FLAT for Risers Equipments and Coloumn Earthing</t>
  </si>
  <si>
    <t>PROVIDING 80MM THICK1:4:8 PCC BASE OF SWITCHYARD AS PER SPECIFICATION</t>
  </si>
  <si>
    <t>Dismantling of Equipments</t>
  </si>
  <si>
    <t xml:space="preserve">132kV LA 3.Nos </t>
  </si>
  <si>
    <t>132kV CVT 3 Nos</t>
  </si>
  <si>
    <t>Sqm</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</si>
</sst>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Narrow"/>
      <family val="2"/>
    </font>
    <font>
      <sz val="12"/>
      <name val="Arial Narrow"/>
      <family val="2"/>
    </font>
    <font>
      <b/>
      <sz val="12"/>
      <name val="Arial Narrow"/>
      <family val="2"/>
    </font>
    <font>
      <b/>
      <sz val="12"/>
      <color indexed="8"/>
      <name val="Arial Narrow"/>
      <family val="2"/>
    </font>
    <font>
      <b/>
      <u val="single"/>
      <sz val="12"/>
      <name val="Arial Narrow"/>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2"/>
      <color indexed="16"/>
      <name val="Arial Narrow"/>
      <family val="2"/>
    </font>
    <font>
      <sz val="12"/>
      <color indexed="23"/>
      <name val="Arial Narrow"/>
      <family val="2"/>
    </font>
    <font>
      <b/>
      <i/>
      <sz val="12"/>
      <color indexed="8"/>
      <name val="Arial Narrow"/>
      <family val="2"/>
    </font>
    <font>
      <b/>
      <sz val="12"/>
      <color indexed="18"/>
      <name val="Arial Narrow"/>
      <family val="2"/>
    </font>
    <font>
      <sz val="12"/>
      <color indexed="8"/>
      <name val="Arial Narrow"/>
      <family val="2"/>
    </font>
    <font>
      <sz val="12"/>
      <color indexed="31"/>
      <name val="Arial Narrow"/>
      <family val="2"/>
    </font>
    <font>
      <b/>
      <sz val="12"/>
      <color indexed="17"/>
      <name val="Arial Narrow"/>
      <family val="2"/>
    </font>
    <font>
      <b/>
      <sz val="11"/>
      <color indexed="8"/>
      <name val="Times New Roman"/>
      <family val="1"/>
    </font>
    <font>
      <sz val="11"/>
      <color indexed="8"/>
      <name val="Times New Roman"/>
      <family val="1"/>
    </font>
    <font>
      <b/>
      <u val="single"/>
      <sz val="12"/>
      <color indexed="10"/>
      <name val="Arial Narrow"/>
      <family val="2"/>
    </font>
    <font>
      <b/>
      <u val="single"/>
      <sz val="12"/>
      <color indexed="23"/>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2"/>
      <color rgb="FF800000"/>
      <name val="Arial Narrow"/>
      <family val="2"/>
    </font>
    <font>
      <sz val="12"/>
      <color theme="0" tint="-0.4999699890613556"/>
      <name val="Arial Narrow"/>
      <family val="2"/>
    </font>
    <font>
      <b/>
      <i/>
      <sz val="12"/>
      <color theme="1"/>
      <name val="Arial Narrow"/>
      <family val="2"/>
    </font>
    <font>
      <b/>
      <sz val="12"/>
      <color rgb="FF000066"/>
      <name val="Arial Narrow"/>
      <family val="2"/>
    </font>
    <font>
      <sz val="12"/>
      <color rgb="FF000000"/>
      <name val="Arial Narrow"/>
      <family val="2"/>
    </font>
    <font>
      <sz val="12"/>
      <color theme="4" tint="0.7999799847602844"/>
      <name val="Arial Narrow"/>
      <family val="2"/>
    </font>
    <font>
      <b/>
      <sz val="12"/>
      <color rgb="FF007A37"/>
      <name val="Arial Narrow"/>
      <family val="2"/>
    </font>
    <font>
      <b/>
      <sz val="11"/>
      <color theme="1"/>
      <name val="Times New Roman"/>
      <family val="1"/>
    </font>
    <font>
      <sz val="11"/>
      <color theme="1"/>
      <name val="Times New Roman"/>
      <family val="1"/>
    </font>
    <font>
      <b/>
      <u val="single"/>
      <sz val="12"/>
      <color rgb="FFFF0000"/>
      <name val="Arial Narrow"/>
      <family val="2"/>
    </font>
    <font>
      <b/>
      <u val="single"/>
      <sz val="12"/>
      <color theme="0" tint="-0.4999699890613556"/>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Font="1" applyAlignment="1">
      <alignment/>
    </xf>
    <xf numFmtId="0" fontId="2"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0" xfId="57" applyNumberFormat="1" applyFont="1" applyFill="1">
      <alignment/>
      <protection/>
    </xf>
    <xf numFmtId="0" fontId="61" fillId="0" borderId="0" xfId="57" applyNumberFormat="1" applyFont="1" applyFill="1">
      <alignment/>
      <protection/>
    </xf>
    <xf numFmtId="0" fontId="2"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3" fillId="0" borderId="0" xfId="57" applyNumberFormat="1" applyFont="1" applyFill="1">
      <alignment/>
      <protection/>
    </xf>
    <xf numFmtId="0" fontId="0" fillId="0" borderId="0" xfId="57" applyNumberFormat="1" applyFill="1" applyAlignment="1">
      <alignment horizontal="center" vertical="center"/>
      <protection/>
    </xf>
    <xf numFmtId="0" fontId="9" fillId="0" borderId="10" xfId="58" applyNumberFormat="1" applyFont="1" applyFill="1" applyBorder="1" applyAlignment="1" applyProtection="1">
      <alignment horizontal="center" vertical="center" wrapText="1"/>
      <protection locked="0"/>
    </xf>
    <xf numFmtId="0" fontId="64" fillId="33" borderId="10" xfId="58" applyNumberFormat="1" applyFont="1" applyFill="1" applyBorder="1" applyAlignment="1" applyProtection="1">
      <alignment vertical="center" wrapText="1"/>
      <protection locked="0"/>
    </xf>
    <xf numFmtId="0" fontId="9" fillId="0" borderId="10" xfId="58" applyNumberFormat="1" applyFont="1" applyFill="1" applyBorder="1" applyAlignment="1" applyProtection="1">
      <alignment vertical="center" wrapText="1"/>
      <protection/>
    </xf>
    <xf numFmtId="0" fontId="10" fillId="0" borderId="10" xfId="57" applyNumberFormat="1" applyFont="1" applyFill="1" applyBorder="1" applyAlignment="1">
      <alignment vertical="center"/>
      <protection/>
    </xf>
    <xf numFmtId="0" fontId="65" fillId="0" borderId="10" xfId="57" applyNumberFormat="1" applyFont="1" applyFill="1" applyBorder="1" applyAlignment="1" applyProtection="1">
      <alignment vertical="center"/>
      <protection locked="0"/>
    </xf>
    <xf numFmtId="0" fontId="65" fillId="0" borderId="10" xfId="57" applyNumberFormat="1" applyFont="1" applyFill="1" applyBorder="1" applyAlignment="1">
      <alignment vertical="center"/>
      <protection/>
    </xf>
    <xf numFmtId="0" fontId="66" fillId="0" borderId="10" xfId="58" applyNumberFormat="1" applyFont="1" applyFill="1" applyBorder="1" applyAlignment="1" applyProtection="1">
      <alignment horizontal="center" vertical="center"/>
      <protection/>
    </xf>
    <xf numFmtId="0" fontId="66" fillId="0" borderId="10" xfId="60" applyNumberFormat="1" applyFont="1" applyFill="1" applyBorder="1" applyAlignment="1" applyProtection="1">
      <alignment horizontal="center" vertical="center"/>
      <protection/>
    </xf>
    <xf numFmtId="0" fontId="11" fillId="0" borderId="10" xfId="57" applyNumberFormat="1" applyFont="1" applyFill="1" applyBorder="1" applyAlignment="1">
      <alignment vertical="center"/>
      <protection/>
    </xf>
    <xf numFmtId="0" fontId="10" fillId="0" borderId="10" xfId="57" applyNumberFormat="1" applyFont="1" applyFill="1" applyBorder="1" applyAlignment="1">
      <alignment horizontal="center" vertical="center"/>
      <protection/>
    </xf>
    <xf numFmtId="0" fontId="11" fillId="0" borderId="10" xfId="58" applyNumberFormat="1" applyFont="1" applyFill="1" applyBorder="1" applyAlignment="1" applyProtection="1">
      <alignment horizontal="left" vertical="top" wrapText="1"/>
      <protection/>
    </xf>
    <xf numFmtId="0" fontId="11" fillId="0" borderId="10"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top" wrapText="1"/>
      <protection/>
    </xf>
    <xf numFmtId="0" fontId="11" fillId="0" borderId="10" xfId="58" applyNumberFormat="1" applyFont="1" applyFill="1" applyBorder="1" applyAlignment="1">
      <alignment horizontal="center" vertical="top" wrapText="1"/>
      <protection/>
    </xf>
    <xf numFmtId="0" fontId="67" fillId="0" borderId="10" xfId="58" applyNumberFormat="1" applyFont="1" applyFill="1" applyBorder="1" applyAlignment="1">
      <alignment horizontal="center" vertical="top" wrapText="1"/>
      <protection/>
    </xf>
    <xf numFmtId="0" fontId="67" fillId="0" borderId="10" xfId="58" applyNumberFormat="1" applyFont="1" applyFill="1" applyBorder="1" applyAlignment="1">
      <alignment vertical="top" wrapText="1"/>
      <protection/>
    </xf>
    <xf numFmtId="0" fontId="10" fillId="0" borderId="10" xfId="60" applyNumberFormat="1" applyFont="1" applyFill="1" applyBorder="1" applyAlignment="1">
      <alignment horizontal="center" vertical="top"/>
      <protection/>
    </xf>
    <xf numFmtId="0" fontId="68" fillId="0" borderId="10" xfId="60" applyNumberFormat="1" applyFont="1" applyFill="1" applyBorder="1" applyAlignment="1">
      <alignment horizontal="left" vertical="center" wrapText="1"/>
      <protection/>
    </xf>
    <xf numFmtId="178" fontId="10" fillId="0" borderId="10" xfId="60" applyNumberFormat="1" applyFont="1" applyFill="1" applyBorder="1" applyAlignment="1">
      <alignment horizontal="center" vertical="center"/>
      <protection/>
    </xf>
    <xf numFmtId="0" fontId="10" fillId="0" borderId="10" xfId="57" applyNumberFormat="1" applyFont="1" applyFill="1" applyBorder="1" applyAlignment="1">
      <alignment horizontal="center" vertical="top"/>
      <protection/>
    </xf>
    <xf numFmtId="0" fontId="10" fillId="0" borderId="10" xfId="58" applyNumberFormat="1" applyFont="1" applyFill="1" applyBorder="1" applyAlignment="1">
      <alignment vertical="top"/>
      <protection/>
    </xf>
    <xf numFmtId="0" fontId="11" fillId="0" borderId="10" xfId="57" applyNumberFormat="1" applyFont="1" applyFill="1" applyBorder="1" applyAlignment="1" applyProtection="1">
      <alignment horizontal="right" vertical="top"/>
      <protection/>
    </xf>
    <xf numFmtId="0" fontId="10" fillId="0" borderId="10" xfId="57" applyNumberFormat="1" applyFont="1" applyFill="1" applyBorder="1" applyAlignment="1">
      <alignment vertical="top"/>
      <protection/>
    </xf>
    <xf numFmtId="0" fontId="11" fillId="0" borderId="10" xfId="57" applyNumberFormat="1" applyFont="1" applyFill="1" applyBorder="1" applyAlignment="1" applyProtection="1">
      <alignment horizontal="left" vertical="top"/>
      <protection locked="0"/>
    </xf>
    <xf numFmtId="0" fontId="10" fillId="0" borderId="10" xfId="57" applyNumberFormat="1" applyFont="1" applyFill="1" applyBorder="1" applyAlignment="1" applyProtection="1">
      <alignment vertical="top"/>
      <protection/>
    </xf>
    <xf numFmtId="0" fontId="11" fillId="0" borderId="10" xfId="57" applyNumberFormat="1" applyFont="1" applyFill="1" applyBorder="1" applyAlignment="1" applyProtection="1">
      <alignment horizontal="right" vertical="top"/>
      <protection locked="0"/>
    </xf>
    <xf numFmtId="0" fontId="11" fillId="0" borderId="10" xfId="57" applyNumberFormat="1" applyFont="1" applyFill="1" applyBorder="1" applyAlignment="1" applyProtection="1">
      <alignment horizontal="center" vertical="top" wrapText="1"/>
      <protection/>
    </xf>
    <xf numFmtId="0" fontId="11" fillId="0" borderId="10" xfId="58" applyNumberFormat="1" applyFont="1" applyFill="1" applyBorder="1" applyAlignment="1">
      <alignment horizontal="right" vertical="top"/>
      <protection/>
    </xf>
    <xf numFmtId="178" fontId="11" fillId="0" borderId="10" xfId="58" applyNumberFormat="1" applyFont="1" applyFill="1" applyBorder="1" applyAlignment="1">
      <alignment horizontal="right" vertical="top"/>
      <protection/>
    </xf>
    <xf numFmtId="0" fontId="10" fillId="0" borderId="10" xfId="58" applyNumberFormat="1" applyFont="1" applyFill="1" applyBorder="1" applyAlignment="1">
      <alignment vertical="top" wrapText="1"/>
      <protection/>
    </xf>
    <xf numFmtId="2" fontId="10" fillId="0" borderId="10" xfId="58" applyNumberFormat="1" applyFont="1" applyFill="1" applyBorder="1" applyAlignment="1">
      <alignment vertical="top"/>
      <protection/>
    </xf>
    <xf numFmtId="2" fontId="11" fillId="33"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center" vertical="top" wrapText="1"/>
      <protection/>
    </xf>
    <xf numFmtId="0" fontId="11" fillId="34" borderId="10" xfId="57" applyNumberFormat="1" applyFont="1" applyFill="1" applyBorder="1" applyAlignment="1">
      <alignment horizontal="center" vertical="top" wrapText="1"/>
      <protection/>
    </xf>
    <xf numFmtId="2" fontId="11" fillId="0" borderId="10" xfId="58" applyNumberFormat="1" applyFont="1" applyFill="1" applyBorder="1" applyAlignment="1">
      <alignment horizontal="right" vertical="top"/>
      <protection/>
    </xf>
    <xf numFmtId="0" fontId="11" fillId="0" borderId="10" xfId="58" applyNumberFormat="1" applyFont="1" applyFill="1" applyBorder="1" applyAlignment="1">
      <alignment horizontal="left" vertical="top"/>
      <protection/>
    </xf>
    <xf numFmtId="0" fontId="10" fillId="0" borderId="10" xfId="58" applyNumberFormat="1" applyFont="1" applyFill="1" applyBorder="1" applyAlignment="1">
      <alignment horizontal="center" vertical="center"/>
      <protection/>
    </xf>
    <xf numFmtId="0" fontId="9" fillId="0" borderId="10" xfId="58" applyNumberFormat="1" applyFont="1" applyFill="1" applyBorder="1" applyAlignment="1">
      <alignment vertical="top"/>
      <protection/>
    </xf>
    <xf numFmtId="178" fontId="10" fillId="0" borderId="10" xfId="57" applyNumberFormat="1" applyFont="1" applyFill="1" applyBorder="1" applyAlignment="1">
      <alignment vertical="top"/>
      <protection/>
    </xf>
    <xf numFmtId="2" fontId="9" fillId="0" borderId="10" xfId="58" applyNumberFormat="1" applyFont="1" applyFill="1" applyBorder="1" applyAlignment="1">
      <alignment vertical="top"/>
      <protection/>
    </xf>
    <xf numFmtId="0" fontId="69" fillId="0" borderId="10" xfId="57" applyNumberFormat="1" applyFont="1" applyFill="1" applyBorder="1" applyAlignment="1" applyProtection="1">
      <alignment vertical="top"/>
      <protection/>
    </xf>
    <xf numFmtId="10" fontId="64" fillId="33" borderId="10" xfId="65" applyNumberFormat="1" applyFont="1" applyFill="1" applyBorder="1" applyAlignment="1">
      <alignment horizontal="center" vertical="center"/>
    </xf>
    <xf numFmtId="0" fontId="69" fillId="0" borderId="10" xfId="58" applyNumberFormat="1" applyFont="1" applyFill="1" applyBorder="1" applyAlignment="1">
      <alignment vertical="top"/>
      <protection/>
    </xf>
    <xf numFmtId="0" fontId="9" fillId="0" borderId="10" xfId="58" applyNumberFormat="1" applyFont="1" applyFill="1" applyBorder="1" applyAlignment="1" applyProtection="1">
      <alignment vertical="center" wrapText="1"/>
      <protection locked="0"/>
    </xf>
    <xf numFmtId="0" fontId="9" fillId="0" borderId="10" xfId="65" applyNumberFormat="1" applyFont="1" applyFill="1" applyBorder="1" applyAlignment="1" applyProtection="1">
      <alignment vertical="center" wrapText="1"/>
      <protection locked="0"/>
    </xf>
    <xf numFmtId="178" fontId="70" fillId="0" borderId="10" xfId="58" applyNumberFormat="1" applyFont="1" applyFill="1" applyBorder="1" applyAlignment="1">
      <alignment horizontal="right" vertical="top"/>
      <protection/>
    </xf>
    <xf numFmtId="178" fontId="9" fillId="0" borderId="10" xfId="58" applyNumberFormat="1" applyFont="1" applyFill="1" applyBorder="1" applyAlignment="1">
      <alignment horizontal="right" vertical="top"/>
      <protection/>
    </xf>
    <xf numFmtId="0" fontId="71" fillId="0" borderId="10" xfId="0" applyFont="1" applyFill="1" applyBorder="1" applyAlignment="1">
      <alignment wrapText="1"/>
    </xf>
    <xf numFmtId="0" fontId="72" fillId="0" borderId="10" xfId="0" applyFont="1" applyFill="1" applyBorder="1" applyAlignment="1">
      <alignment wrapText="1"/>
    </xf>
    <xf numFmtId="0" fontId="72" fillId="0" borderId="10" xfId="0" applyFont="1" applyFill="1" applyBorder="1" applyAlignment="1">
      <alignment horizontal="center" vertical="center"/>
    </xf>
    <xf numFmtId="2" fontId="14" fillId="0" borderId="11" xfId="0" applyNumberFormat="1" applyFont="1" applyBorder="1" applyAlignment="1">
      <alignment horizontal="center" vertical="center" wrapText="1"/>
    </xf>
    <xf numFmtId="180" fontId="14" fillId="0" borderId="11" xfId="0" applyNumberFormat="1" applyFont="1" applyBorder="1" applyAlignment="1">
      <alignment horizontal="center" vertical="center" wrapText="1"/>
    </xf>
    <xf numFmtId="180" fontId="14" fillId="0" borderId="10" xfId="0" applyNumberFormat="1" applyFont="1" applyFill="1" applyBorder="1" applyAlignment="1">
      <alignment horizontal="center" wrapText="1"/>
    </xf>
    <xf numFmtId="2" fontId="14" fillId="0" borderId="10" xfId="0" applyNumberFormat="1" applyFont="1" applyFill="1" applyBorder="1" applyAlignment="1">
      <alignment horizontal="center" wrapText="1"/>
    </xf>
    <xf numFmtId="2" fontId="14" fillId="0" borderId="11" xfId="0" applyNumberFormat="1" applyFont="1" applyFill="1" applyBorder="1" applyAlignment="1">
      <alignment horizontal="center" vertical="center" wrapText="1"/>
    </xf>
    <xf numFmtId="180" fontId="14" fillId="0" borderId="11" xfId="0" applyNumberFormat="1"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180" fontId="14" fillId="0" borderId="10" xfId="0" applyNumberFormat="1" applyFont="1" applyBorder="1" applyAlignment="1">
      <alignment horizontal="center" vertical="center" wrapText="1"/>
    </xf>
    <xf numFmtId="2" fontId="14" fillId="0" borderId="10" xfId="0" applyNumberFormat="1" applyFont="1" applyBorder="1" applyAlignment="1">
      <alignment horizontal="center" vertical="center" wrapText="1"/>
    </xf>
    <xf numFmtId="2" fontId="14" fillId="0" borderId="10" xfId="0" applyNumberFormat="1" applyFont="1" applyFill="1" applyBorder="1" applyAlignment="1">
      <alignment horizontal="center" vertical="center" wrapText="1"/>
    </xf>
    <xf numFmtId="180" fontId="14" fillId="0" borderId="10" xfId="0" applyNumberFormat="1" applyFont="1" applyFill="1" applyBorder="1" applyAlignment="1">
      <alignment horizontal="center" vertical="center" wrapText="1"/>
    </xf>
    <xf numFmtId="0" fontId="9" fillId="0" borderId="10" xfId="58"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center" wrapText="1"/>
      <protection/>
    </xf>
    <xf numFmtId="0" fontId="73" fillId="0" borderId="10" xfId="57" applyNumberFormat="1" applyFont="1" applyFill="1" applyBorder="1" applyAlignment="1">
      <alignment horizontal="right" vertical="top"/>
      <protection/>
    </xf>
    <xf numFmtId="0" fontId="12" fillId="0" borderId="10" xfId="57" applyNumberFormat="1" applyFont="1" applyFill="1" applyBorder="1" applyAlignment="1">
      <alignment horizontal="left" vertical="center" wrapText="1"/>
      <protection/>
    </xf>
    <xf numFmtId="0" fontId="74" fillId="0" borderId="10" xfId="57" applyNumberFormat="1" applyFont="1" applyFill="1" applyBorder="1" applyAlignment="1" applyProtection="1">
      <alignment horizontal="center" wrapText="1"/>
      <protection locked="0"/>
    </xf>
    <xf numFmtId="0" fontId="11" fillId="33" borderId="10" xfId="58" applyNumberFormat="1" applyFont="1" applyFill="1" applyBorder="1" applyAlignment="1" applyProtection="1">
      <alignment horizontal="left" vertical="top"/>
      <protection locked="0"/>
    </xf>
    <xf numFmtId="0" fontId="11" fillId="0" borderId="10"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1"/>
  <sheetViews>
    <sheetView showGridLines="0" zoomScale="80" zoomScaleNormal="80" zoomScalePageLayoutView="0" workbookViewId="0" topLeftCell="A8">
      <selection activeCell="B12" sqref="B12"/>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83" t="str">
        <f>B2&amp;" BoQ"</f>
        <v>Item Rate BoQ</v>
      </c>
      <c r="B1" s="83"/>
      <c r="C1" s="83"/>
      <c r="D1" s="83"/>
      <c r="E1" s="83"/>
      <c r="F1" s="83"/>
      <c r="G1" s="83"/>
      <c r="H1" s="83"/>
      <c r="I1" s="83"/>
      <c r="J1" s="83"/>
      <c r="K1" s="83"/>
      <c r="L1" s="83"/>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84" t="s">
        <v>43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4"/>
      <c r="IF4" s="4"/>
      <c r="IG4" s="4"/>
      <c r="IH4" s="4"/>
      <c r="II4" s="4"/>
    </row>
    <row r="5" spans="1:243" s="3" customFormat="1" ht="30.75" customHeight="1">
      <c r="A5" s="84" t="s">
        <v>81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4"/>
      <c r="IF5" s="4"/>
      <c r="IG5" s="4"/>
      <c r="IH5" s="4"/>
      <c r="II5" s="4"/>
    </row>
    <row r="6" spans="1:243" s="3" customFormat="1" ht="15">
      <c r="A6" s="84" t="s">
        <v>82</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4"/>
      <c r="IF6" s="4"/>
      <c r="IG6" s="4"/>
      <c r="IH6" s="4"/>
      <c r="II6" s="4"/>
    </row>
    <row r="7" spans="1:243" s="3"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4"/>
      <c r="IF7" s="4"/>
      <c r="IG7" s="4"/>
      <c r="IH7" s="4"/>
      <c r="II7" s="4"/>
    </row>
    <row r="8" spans="1:243" s="5" customFormat="1" ht="30.75">
      <c r="A8" s="29" t="s">
        <v>42</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6"/>
      <c r="IF8" s="6"/>
      <c r="IG8" s="6"/>
      <c r="IH8" s="6"/>
      <c r="II8" s="6"/>
    </row>
    <row r="9" spans="1:243" s="7" customFormat="1" ht="62.25" customHeight="1">
      <c r="A9" s="82" t="s">
        <v>83</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8"/>
      <c r="IF9" s="8"/>
      <c r="IG9" s="8"/>
      <c r="IH9" s="8"/>
      <c r="II9" s="8"/>
    </row>
    <row r="10" spans="1:243" s="9" customFormat="1" ht="18.75" customHeight="1">
      <c r="A10" s="31" t="s">
        <v>50</v>
      </c>
      <c r="B10" s="31" t="s">
        <v>51</v>
      </c>
      <c r="C10" s="31" t="s">
        <v>51</v>
      </c>
      <c r="D10" s="30" t="s">
        <v>50</v>
      </c>
      <c r="E10" s="31" t="s">
        <v>51</v>
      </c>
      <c r="F10" s="31" t="s">
        <v>11</v>
      </c>
      <c r="G10" s="31" t="s">
        <v>11</v>
      </c>
      <c r="H10" s="31" t="s">
        <v>12</v>
      </c>
      <c r="I10" s="31" t="s">
        <v>51</v>
      </c>
      <c r="J10" s="31" t="s">
        <v>50</v>
      </c>
      <c r="K10" s="31" t="s">
        <v>52</v>
      </c>
      <c r="L10" s="31" t="s">
        <v>51</v>
      </c>
      <c r="M10" s="31" t="s">
        <v>50</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50</v>
      </c>
      <c r="AU10" s="31" t="s">
        <v>50</v>
      </c>
      <c r="AV10" s="31" t="s">
        <v>12</v>
      </c>
      <c r="AW10" s="31" t="s">
        <v>12</v>
      </c>
      <c r="AX10" s="31" t="s">
        <v>50</v>
      </c>
      <c r="AY10" s="31" t="s">
        <v>50</v>
      </c>
      <c r="AZ10" s="31" t="s">
        <v>13</v>
      </c>
      <c r="BA10" s="31" t="s">
        <v>50</v>
      </c>
      <c r="BB10" s="31" t="s">
        <v>50</v>
      </c>
      <c r="BC10" s="31" t="s">
        <v>51</v>
      </c>
      <c r="IE10" s="10"/>
      <c r="IF10" s="10"/>
      <c r="IG10" s="10"/>
      <c r="IH10" s="10"/>
      <c r="II10" s="10"/>
    </row>
    <row r="11" spans="1:243" s="9" customFormat="1" ht="94.5" customHeight="1">
      <c r="A11" s="31" t="s">
        <v>0</v>
      </c>
      <c r="B11" s="31" t="s">
        <v>14</v>
      </c>
      <c r="C11" s="31" t="s">
        <v>1</v>
      </c>
      <c r="D11" s="30" t="s">
        <v>15</v>
      </c>
      <c r="E11" s="31" t="s">
        <v>16</v>
      </c>
      <c r="F11" s="31" t="s">
        <v>53</v>
      </c>
      <c r="G11" s="31"/>
      <c r="H11" s="31"/>
      <c r="I11" s="31" t="s">
        <v>17</v>
      </c>
      <c r="J11" s="31" t="s">
        <v>18</v>
      </c>
      <c r="K11" s="31" t="s">
        <v>19</v>
      </c>
      <c r="L11" s="31" t="s">
        <v>20</v>
      </c>
      <c r="M11" s="32" t="s">
        <v>54</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55</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62</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27">
      <c r="A14" s="35">
        <v>1.02</v>
      </c>
      <c r="B14" s="68" t="s">
        <v>63</v>
      </c>
      <c r="C14" s="36" t="s">
        <v>44</v>
      </c>
      <c r="D14" s="69">
        <v>3</v>
      </c>
      <c r="E14" s="38" t="s">
        <v>56</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27">
      <c r="A15" s="35">
        <v>1.03</v>
      </c>
      <c r="B15" s="68" t="s">
        <v>64</v>
      </c>
      <c r="C15" s="36" t="s">
        <v>45</v>
      </c>
      <c r="D15" s="69">
        <v>3</v>
      </c>
      <c r="E15" s="38" t="s">
        <v>56</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27">
      <c r="A16" s="35">
        <v>1.04</v>
      </c>
      <c r="B16" s="68" t="s">
        <v>65</v>
      </c>
      <c r="C16" s="36" t="s">
        <v>46</v>
      </c>
      <c r="D16" s="69">
        <v>3</v>
      </c>
      <c r="E16" s="38" t="s">
        <v>56</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24.75" customHeight="1">
      <c r="A17" s="35">
        <v>2</v>
      </c>
      <c r="B17" s="67" t="s">
        <v>66</v>
      </c>
      <c r="C17" s="36"/>
      <c r="D17" s="69"/>
      <c r="E17" s="38"/>
      <c r="F17" s="39"/>
      <c r="G17" s="40"/>
      <c r="H17" s="40"/>
      <c r="I17" s="39"/>
      <c r="J17" s="41"/>
      <c r="K17" s="42"/>
      <c r="L17" s="42"/>
      <c r="M17" s="43"/>
      <c r="N17" s="44"/>
      <c r="O17" s="44"/>
      <c r="P17" s="45"/>
      <c r="Q17" s="44"/>
      <c r="R17" s="44"/>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46"/>
      <c r="BB17" s="47"/>
      <c r="BC17" s="48"/>
      <c r="IE17" s="12">
        <v>1</v>
      </c>
      <c r="IF17" s="12" t="s">
        <v>30</v>
      </c>
      <c r="IG17" s="12" t="s">
        <v>31</v>
      </c>
      <c r="IH17" s="12">
        <v>10</v>
      </c>
      <c r="II17" s="12" t="s">
        <v>32</v>
      </c>
    </row>
    <row r="18" spans="1:243" s="11" customFormat="1" ht="15">
      <c r="A18" s="35">
        <v>2.01</v>
      </c>
      <c r="B18" s="68" t="s">
        <v>67</v>
      </c>
      <c r="C18" s="36" t="s">
        <v>79</v>
      </c>
      <c r="D18" s="69">
        <v>3</v>
      </c>
      <c r="E18" s="38" t="s">
        <v>56</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15">
      <c r="A19" s="35">
        <v>2.02</v>
      </c>
      <c r="B19" s="68" t="s">
        <v>68</v>
      </c>
      <c r="C19" s="36" t="s">
        <v>47</v>
      </c>
      <c r="D19" s="69">
        <v>3</v>
      </c>
      <c r="E19" s="38" t="s">
        <v>56</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27">
      <c r="A20" s="35">
        <v>2.03</v>
      </c>
      <c r="B20" s="68" t="s">
        <v>69</v>
      </c>
      <c r="C20" s="36" t="s">
        <v>48</v>
      </c>
      <c r="D20" s="69">
        <v>3</v>
      </c>
      <c r="E20" s="38" t="s">
        <v>56</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27">
      <c r="A21" s="35">
        <v>2.04</v>
      </c>
      <c r="B21" s="68" t="s">
        <v>70</v>
      </c>
      <c r="C21" s="36" t="s">
        <v>49</v>
      </c>
      <c r="D21" s="69">
        <v>3</v>
      </c>
      <c r="E21" s="38" t="s">
        <v>56</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24.75" customHeight="1">
      <c r="A22" s="35">
        <v>3</v>
      </c>
      <c r="B22" s="67" t="s">
        <v>71</v>
      </c>
      <c r="C22" s="36"/>
      <c r="D22" s="69"/>
      <c r="E22" s="38"/>
      <c r="F22" s="39"/>
      <c r="G22" s="40"/>
      <c r="H22" s="40"/>
      <c r="I22" s="39"/>
      <c r="J22" s="41"/>
      <c r="K22" s="42"/>
      <c r="L22" s="42"/>
      <c r="M22" s="43"/>
      <c r="N22" s="44"/>
      <c r="O22" s="44"/>
      <c r="P22" s="45"/>
      <c r="Q22" s="44"/>
      <c r="R22" s="44"/>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46"/>
      <c r="BB22" s="47"/>
      <c r="BC22" s="48"/>
      <c r="IE22" s="12">
        <v>1</v>
      </c>
      <c r="IF22" s="12" t="s">
        <v>30</v>
      </c>
      <c r="IG22" s="12" t="s">
        <v>31</v>
      </c>
      <c r="IH22" s="12">
        <v>10</v>
      </c>
      <c r="II22" s="12" t="s">
        <v>32</v>
      </c>
    </row>
    <row r="23" spans="1:243" s="11" customFormat="1" ht="15">
      <c r="A23" s="35">
        <v>3.01</v>
      </c>
      <c r="B23" s="68" t="s">
        <v>72</v>
      </c>
      <c r="C23" s="36" t="s">
        <v>80</v>
      </c>
      <c r="D23" s="69">
        <v>500</v>
      </c>
      <c r="E23" s="38" t="s">
        <v>74</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12"/>
      <c r="IF23" s="12"/>
      <c r="IG23" s="12"/>
      <c r="IH23" s="12"/>
      <c r="II23" s="12"/>
    </row>
    <row r="24" spans="1:243" s="11" customFormat="1" ht="24.75" customHeight="1">
      <c r="A24" s="35">
        <v>4</v>
      </c>
      <c r="B24" s="67" t="s">
        <v>75</v>
      </c>
      <c r="C24" s="36"/>
      <c r="D24" s="69"/>
      <c r="E24" s="38"/>
      <c r="F24" s="39"/>
      <c r="G24" s="40"/>
      <c r="H24" s="40"/>
      <c r="I24" s="39"/>
      <c r="J24" s="41"/>
      <c r="K24" s="42"/>
      <c r="L24" s="42"/>
      <c r="M24" s="43"/>
      <c r="N24" s="44"/>
      <c r="O24" s="44"/>
      <c r="P24" s="45"/>
      <c r="Q24" s="44"/>
      <c r="R24" s="44"/>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46"/>
      <c r="BB24" s="47"/>
      <c r="BC24" s="48"/>
      <c r="IE24" s="12">
        <v>1</v>
      </c>
      <c r="IF24" s="12" t="s">
        <v>30</v>
      </c>
      <c r="IG24" s="12" t="s">
        <v>31</v>
      </c>
      <c r="IH24" s="12">
        <v>10</v>
      </c>
      <c r="II24" s="12" t="s">
        <v>32</v>
      </c>
    </row>
    <row r="25" spans="1:243" s="11" customFormat="1" ht="15">
      <c r="A25" s="35">
        <v>4.01</v>
      </c>
      <c r="B25" s="68" t="s">
        <v>76</v>
      </c>
      <c r="C25" s="36" t="s">
        <v>57</v>
      </c>
      <c r="D25" s="69">
        <v>40</v>
      </c>
      <c r="E25" s="38" t="s">
        <v>74</v>
      </c>
      <c r="F25" s="49">
        <v>0</v>
      </c>
      <c r="G25" s="44"/>
      <c r="H25" s="40"/>
      <c r="I25" s="39" t="s">
        <v>34</v>
      </c>
      <c r="J25" s="41">
        <f>IF(I25="Less(-)",-1,1)</f>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total_amount_ba($B$2,$D$2,D25,F25,J25,K25,M25)</f>
        <v>0</v>
      </c>
      <c r="BB25" s="54">
        <f>BA25+SUM(N25:AZ25)</f>
        <v>0</v>
      </c>
      <c r="BC25" s="48" t="str">
        <f>SpellNumber(L25,BB25)</f>
        <v>INR Zero Only</v>
      </c>
      <c r="IE25" s="12"/>
      <c r="IF25" s="12"/>
      <c r="IG25" s="12"/>
      <c r="IH25" s="12"/>
      <c r="II25" s="12"/>
    </row>
    <row r="26" spans="1:243" s="11" customFormat="1" ht="15">
      <c r="A26" s="35">
        <v>4.02</v>
      </c>
      <c r="B26" s="68" t="s">
        <v>77</v>
      </c>
      <c r="C26" s="36" t="s">
        <v>58</v>
      </c>
      <c r="D26" s="69">
        <v>30</v>
      </c>
      <c r="E26" s="38" t="s">
        <v>74</v>
      </c>
      <c r="F26" s="49">
        <v>0</v>
      </c>
      <c r="G26" s="44"/>
      <c r="H26" s="40"/>
      <c r="I26" s="39" t="s">
        <v>34</v>
      </c>
      <c r="J26" s="41">
        <f>IF(I26="Less(-)",-1,1)</f>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total_amount_ba($B$2,$D$2,D26,F26,J26,K26,M26)</f>
        <v>0</v>
      </c>
      <c r="BB26" s="54">
        <f>BA26+SUM(N26:AZ26)</f>
        <v>0</v>
      </c>
      <c r="BC26" s="48" t="str">
        <f>SpellNumber(L26,BB26)</f>
        <v>INR Zero Only</v>
      </c>
      <c r="IE26" s="12"/>
      <c r="IF26" s="12"/>
      <c r="IG26" s="12"/>
      <c r="IH26" s="12"/>
      <c r="II26" s="12"/>
    </row>
    <row r="27" spans="1:243" s="11" customFormat="1" ht="27">
      <c r="A27" s="35">
        <v>4.03</v>
      </c>
      <c r="B27" s="68" t="s">
        <v>78</v>
      </c>
      <c r="C27" s="36" t="s">
        <v>59</v>
      </c>
      <c r="D27" s="69">
        <v>9</v>
      </c>
      <c r="E27" s="38" t="s">
        <v>74</v>
      </c>
      <c r="F27" s="49">
        <v>0</v>
      </c>
      <c r="G27" s="44"/>
      <c r="H27" s="40"/>
      <c r="I27" s="39" t="s">
        <v>34</v>
      </c>
      <c r="J27" s="41">
        <f>IF(I27="Less(-)",-1,1)</f>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total_amount_ba($B$2,$D$2,D27,F27,J27,K27,M27)</f>
        <v>0</v>
      </c>
      <c r="BB27" s="54">
        <f>BA27+SUM(N27:AZ27)</f>
        <v>0</v>
      </c>
      <c r="BC27" s="48" t="str">
        <f>SpellNumber(L27,BB27)</f>
        <v>INR Zero Only</v>
      </c>
      <c r="IE27" s="12"/>
      <c r="IF27" s="12"/>
      <c r="IG27" s="12"/>
      <c r="IH27" s="12"/>
      <c r="II27" s="12"/>
    </row>
    <row r="28" spans="1:243" s="11" customFormat="1" ht="33" customHeight="1">
      <c r="A28" s="55" t="s">
        <v>37</v>
      </c>
      <c r="B28" s="55"/>
      <c r="C28" s="39"/>
      <c r="D28" s="56"/>
      <c r="E28" s="39"/>
      <c r="F28" s="39"/>
      <c r="G28" s="39"/>
      <c r="H28" s="57"/>
      <c r="I28" s="57"/>
      <c r="J28" s="57"/>
      <c r="K28" s="57"/>
      <c r="L28" s="39"/>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SUM(BA14:BA27)</f>
        <v>0</v>
      </c>
      <c r="BB28" s="59">
        <f>SUM(BB14:BB27)</f>
        <v>0</v>
      </c>
      <c r="BC28" s="48" t="str">
        <f>SpellNumber($E$2,BB28)</f>
        <v>INR Zero Only</v>
      </c>
      <c r="IE28" s="12">
        <v>4</v>
      </c>
      <c r="IF28" s="12" t="s">
        <v>35</v>
      </c>
      <c r="IG28" s="12" t="s">
        <v>36</v>
      </c>
      <c r="IH28" s="12">
        <v>10</v>
      </c>
      <c r="II28" s="12" t="s">
        <v>33</v>
      </c>
    </row>
    <row r="29" spans="1:243" s="13" customFormat="1" ht="39" customHeight="1" hidden="1">
      <c r="A29" s="55" t="s">
        <v>41</v>
      </c>
      <c r="B29" s="55"/>
      <c r="C29" s="60"/>
      <c r="D29" s="19"/>
      <c r="E29" s="20" t="s">
        <v>38</v>
      </c>
      <c r="F29" s="61"/>
      <c r="G29" s="62"/>
      <c r="H29" s="43"/>
      <c r="I29" s="43"/>
      <c r="J29" s="43"/>
      <c r="K29" s="63"/>
      <c r="L29" s="64"/>
      <c r="M29" s="21"/>
      <c r="N29" s="43"/>
      <c r="O29" s="41"/>
      <c r="P29" s="41"/>
      <c r="Q29" s="41"/>
      <c r="R29" s="41"/>
      <c r="S29" s="41"/>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65">
        <f>IF(ISBLANK(F29),0,IF(E29="Excess (+)",ROUND(BA28+(BA28*F29),2),IF(E29="Less (-)",ROUND(BA28+(BA28*F29*(-1)),2),0)))</f>
        <v>0</v>
      </c>
      <c r="BB29" s="66">
        <f>ROUND(BA29,0)</f>
        <v>0</v>
      </c>
      <c r="BC29" s="48" t="str">
        <f>SpellNumber(L29,BB29)</f>
        <v> Zero Only</v>
      </c>
      <c r="IE29" s="14"/>
      <c r="IF29" s="14"/>
      <c r="IG29" s="14"/>
      <c r="IH29" s="14"/>
      <c r="II29" s="14"/>
    </row>
    <row r="30" spans="1:243" s="13" customFormat="1" ht="51" customHeight="1">
      <c r="A30" s="55" t="s">
        <v>40</v>
      </c>
      <c r="B30" s="55"/>
      <c r="C30" s="81" t="str">
        <f>SpellNumber($E$2,BB28)</f>
        <v>INR Zero Only</v>
      </c>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IE30" s="14"/>
      <c r="IF30" s="14"/>
      <c r="IG30" s="14"/>
      <c r="IH30" s="14"/>
      <c r="II30" s="14"/>
    </row>
    <row r="31" spans="3:243" s="9" customFormat="1" ht="14.25">
      <c r="C31" s="15"/>
      <c r="D31" s="18"/>
      <c r="E31" s="15"/>
      <c r="F31" s="15"/>
      <c r="G31" s="15"/>
      <c r="H31" s="15"/>
      <c r="I31" s="15"/>
      <c r="J31" s="15"/>
      <c r="K31" s="15"/>
      <c r="L31" s="15"/>
      <c r="M31" s="15"/>
      <c r="O31" s="15"/>
      <c r="BA31" s="15"/>
      <c r="BC31" s="15"/>
      <c r="IE31" s="10"/>
      <c r="IF31" s="10"/>
      <c r="IG31" s="10"/>
      <c r="IH31" s="10"/>
      <c r="II31" s="10"/>
    </row>
  </sheetData>
  <sheetProtection password="CE88" sheet="1"/>
  <mergeCells count="8">
    <mergeCell ref="C30:BC30"/>
    <mergeCell ref="A9:BC9"/>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9">
      <formula1>IF(ISBLANK(F29),$A$3:$C$3,$B$3:$C$3)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9">
      <formula1>IF(E29&lt;&gt;"Select",0,-1)</formula1>
      <formula2>IF(E29&lt;&gt;"Select",99.99,-1)</formula2>
    </dataValidation>
    <dataValidation type="list" allowBlank="1" showInputMessage="1" showErrorMessage="1" sqref="L13:L27">
      <formula1>"INR"</formula1>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type="decimal" allowBlank="1" showInputMessage="1" showErrorMessage="1" errorTitle="Invalid Entry" error="Only Numeric Values are allowed. " sqref="A13:A27">
      <formula1>0</formula1>
      <formula2>999999999999999</formula2>
    </dataValidation>
    <dataValidation allowBlank="1" showInputMessage="1" showErrorMessage="1" promptTitle="Itemcode/Make" prompt="Please enter text" sqref="C13:C27"/>
    <dataValidation allowBlank="1" showInputMessage="1" showErrorMessage="1" promptTitle="Units" prompt="Please enter Units in text" sqref="E13:E27"/>
    <dataValidation allowBlank="1" showInputMessage="1" showErrorMessage="1" promptTitle="Addition / Deduction" prompt="Please Choose the correct One" sqref="J13:J27"/>
    <dataValidation type="list" showInputMessage="1" showErrorMessage="1" sqref="I13:I27">
      <formula1>"Excess(+), Less(-)"</formula1>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list" allowBlank="1" showInputMessage="1" showErrorMessage="1" sqref="K13:K27">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31"/>
  <sheetViews>
    <sheetView showGridLines="0" zoomScale="80" zoomScaleNormal="80" zoomScalePageLayoutView="0" workbookViewId="0" topLeftCell="A1">
      <selection activeCell="B15" sqref="B15"/>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83" t="str">
        <f>B2&amp;" BoQ"</f>
        <v>Item Rate BoQ</v>
      </c>
      <c r="B1" s="83"/>
      <c r="C1" s="83"/>
      <c r="D1" s="83"/>
      <c r="E1" s="83"/>
      <c r="F1" s="83"/>
      <c r="G1" s="83"/>
      <c r="H1" s="83"/>
      <c r="I1" s="83"/>
      <c r="J1" s="83"/>
      <c r="K1" s="83"/>
      <c r="L1" s="83"/>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84" t="s">
        <v>43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4"/>
      <c r="IF4" s="4"/>
      <c r="IG4" s="4"/>
      <c r="IH4" s="4"/>
      <c r="II4" s="4"/>
    </row>
    <row r="5" spans="1:243" s="3" customFormat="1" ht="30.75" customHeight="1">
      <c r="A5" s="84" t="s">
        <v>81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4"/>
      <c r="IF5" s="4"/>
      <c r="IG5" s="4"/>
      <c r="IH5" s="4"/>
      <c r="II5" s="4"/>
    </row>
    <row r="6" spans="1:243" s="3" customFormat="1" ht="15">
      <c r="A6" s="84" t="s">
        <v>82</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4"/>
      <c r="IF6" s="4"/>
      <c r="IG6" s="4"/>
      <c r="IH6" s="4"/>
      <c r="II6" s="4"/>
    </row>
    <row r="7" spans="1:243" s="3"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4"/>
      <c r="IF7" s="4"/>
      <c r="IG7" s="4"/>
      <c r="IH7" s="4"/>
      <c r="II7" s="4"/>
    </row>
    <row r="8" spans="1:243" s="5" customFormat="1" ht="30.75">
      <c r="A8" s="29" t="s">
        <v>42</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6"/>
      <c r="IF8" s="6"/>
      <c r="IG8" s="6"/>
      <c r="IH8" s="6"/>
      <c r="II8" s="6"/>
    </row>
    <row r="9" spans="1:243" s="7" customFormat="1" ht="62.25" customHeight="1">
      <c r="A9" s="82" t="s">
        <v>84</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8"/>
      <c r="IF9" s="8"/>
      <c r="IG9" s="8"/>
      <c r="IH9" s="8"/>
      <c r="II9" s="8"/>
    </row>
    <row r="10" spans="1:243" s="9" customFormat="1" ht="18.75" customHeight="1">
      <c r="A10" s="31" t="s">
        <v>50</v>
      </c>
      <c r="B10" s="31" t="s">
        <v>51</v>
      </c>
      <c r="C10" s="31" t="s">
        <v>51</v>
      </c>
      <c r="D10" s="30" t="s">
        <v>50</v>
      </c>
      <c r="E10" s="31" t="s">
        <v>51</v>
      </c>
      <c r="F10" s="31" t="s">
        <v>11</v>
      </c>
      <c r="G10" s="31" t="s">
        <v>11</v>
      </c>
      <c r="H10" s="31" t="s">
        <v>12</v>
      </c>
      <c r="I10" s="31" t="s">
        <v>51</v>
      </c>
      <c r="J10" s="31" t="s">
        <v>50</v>
      </c>
      <c r="K10" s="31" t="s">
        <v>52</v>
      </c>
      <c r="L10" s="31" t="s">
        <v>51</v>
      </c>
      <c r="M10" s="31" t="s">
        <v>50</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50</v>
      </c>
      <c r="AU10" s="31" t="s">
        <v>50</v>
      </c>
      <c r="AV10" s="31" t="s">
        <v>12</v>
      </c>
      <c r="AW10" s="31" t="s">
        <v>12</v>
      </c>
      <c r="AX10" s="31" t="s">
        <v>50</v>
      </c>
      <c r="AY10" s="31" t="s">
        <v>50</v>
      </c>
      <c r="AZ10" s="31" t="s">
        <v>13</v>
      </c>
      <c r="BA10" s="31" t="s">
        <v>50</v>
      </c>
      <c r="BB10" s="31" t="s">
        <v>50</v>
      </c>
      <c r="BC10" s="31" t="s">
        <v>51</v>
      </c>
      <c r="IE10" s="10"/>
      <c r="IF10" s="10"/>
      <c r="IG10" s="10"/>
      <c r="IH10" s="10"/>
      <c r="II10" s="10"/>
    </row>
    <row r="11" spans="1:243" s="9" customFormat="1" ht="94.5" customHeight="1">
      <c r="A11" s="31" t="s">
        <v>0</v>
      </c>
      <c r="B11" s="31" t="s">
        <v>14</v>
      </c>
      <c r="C11" s="31" t="s">
        <v>1</v>
      </c>
      <c r="D11" s="30" t="s">
        <v>15</v>
      </c>
      <c r="E11" s="31" t="s">
        <v>16</v>
      </c>
      <c r="F11" s="31" t="s">
        <v>53</v>
      </c>
      <c r="G11" s="31"/>
      <c r="H11" s="31"/>
      <c r="I11" s="31" t="s">
        <v>17</v>
      </c>
      <c r="J11" s="31" t="s">
        <v>18</v>
      </c>
      <c r="K11" s="31" t="s">
        <v>19</v>
      </c>
      <c r="L11" s="31" t="s">
        <v>20</v>
      </c>
      <c r="M11" s="32" t="s">
        <v>54</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55</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62</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27">
      <c r="A14" s="35">
        <v>1.02</v>
      </c>
      <c r="B14" s="68" t="s">
        <v>63</v>
      </c>
      <c r="C14" s="36" t="s">
        <v>44</v>
      </c>
      <c r="D14" s="69">
        <v>3</v>
      </c>
      <c r="E14" s="38" t="s">
        <v>56</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27">
      <c r="A15" s="35">
        <v>1.03</v>
      </c>
      <c r="B15" s="68" t="s">
        <v>64</v>
      </c>
      <c r="C15" s="36" t="s">
        <v>45</v>
      </c>
      <c r="D15" s="69">
        <v>3</v>
      </c>
      <c r="E15" s="38" t="s">
        <v>56</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27">
      <c r="A16" s="35">
        <v>1.04</v>
      </c>
      <c r="B16" s="68" t="s">
        <v>65</v>
      </c>
      <c r="C16" s="36" t="s">
        <v>46</v>
      </c>
      <c r="D16" s="69">
        <v>3</v>
      </c>
      <c r="E16" s="38" t="s">
        <v>56</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24.75" customHeight="1">
      <c r="A17" s="35">
        <v>2</v>
      </c>
      <c r="B17" s="67" t="s">
        <v>66</v>
      </c>
      <c r="C17" s="36"/>
      <c r="D17" s="69"/>
      <c r="E17" s="38"/>
      <c r="F17" s="39"/>
      <c r="G17" s="40"/>
      <c r="H17" s="40"/>
      <c r="I17" s="39"/>
      <c r="J17" s="41"/>
      <c r="K17" s="42"/>
      <c r="L17" s="42"/>
      <c r="M17" s="43"/>
      <c r="N17" s="44"/>
      <c r="O17" s="44"/>
      <c r="P17" s="45"/>
      <c r="Q17" s="44"/>
      <c r="R17" s="44"/>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46"/>
      <c r="BB17" s="47"/>
      <c r="BC17" s="48"/>
      <c r="IE17" s="12">
        <v>1</v>
      </c>
      <c r="IF17" s="12" t="s">
        <v>30</v>
      </c>
      <c r="IG17" s="12" t="s">
        <v>31</v>
      </c>
      <c r="IH17" s="12">
        <v>10</v>
      </c>
      <c r="II17" s="12" t="s">
        <v>32</v>
      </c>
    </row>
    <row r="18" spans="1:243" s="11" customFormat="1" ht="15">
      <c r="A18" s="35">
        <v>2.01</v>
      </c>
      <c r="B18" s="68" t="s">
        <v>67</v>
      </c>
      <c r="C18" s="36" t="s">
        <v>79</v>
      </c>
      <c r="D18" s="69">
        <v>3</v>
      </c>
      <c r="E18" s="38" t="s">
        <v>56</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15">
      <c r="A19" s="35">
        <v>2.02</v>
      </c>
      <c r="B19" s="68" t="s">
        <v>68</v>
      </c>
      <c r="C19" s="36" t="s">
        <v>47</v>
      </c>
      <c r="D19" s="69">
        <v>3</v>
      </c>
      <c r="E19" s="38" t="s">
        <v>56</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27">
      <c r="A20" s="35">
        <v>2.03</v>
      </c>
      <c r="B20" s="68" t="s">
        <v>69</v>
      </c>
      <c r="C20" s="36" t="s">
        <v>48</v>
      </c>
      <c r="D20" s="69">
        <v>3</v>
      </c>
      <c r="E20" s="38" t="s">
        <v>56</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27">
      <c r="A21" s="35">
        <v>2.04</v>
      </c>
      <c r="B21" s="68" t="s">
        <v>70</v>
      </c>
      <c r="C21" s="36" t="s">
        <v>49</v>
      </c>
      <c r="D21" s="69">
        <v>3</v>
      </c>
      <c r="E21" s="38" t="s">
        <v>56</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24.75" customHeight="1">
      <c r="A22" s="35">
        <v>3</v>
      </c>
      <c r="B22" s="67" t="s">
        <v>71</v>
      </c>
      <c r="C22" s="36"/>
      <c r="D22" s="69"/>
      <c r="E22" s="38"/>
      <c r="F22" s="39"/>
      <c r="G22" s="40"/>
      <c r="H22" s="40"/>
      <c r="I22" s="39"/>
      <c r="J22" s="41"/>
      <c r="K22" s="42"/>
      <c r="L22" s="42"/>
      <c r="M22" s="43"/>
      <c r="N22" s="44"/>
      <c r="O22" s="44"/>
      <c r="P22" s="45"/>
      <c r="Q22" s="44"/>
      <c r="R22" s="44"/>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46"/>
      <c r="BB22" s="47"/>
      <c r="BC22" s="48"/>
      <c r="IE22" s="12">
        <v>1</v>
      </c>
      <c r="IF22" s="12" t="s">
        <v>30</v>
      </c>
      <c r="IG22" s="12" t="s">
        <v>31</v>
      </c>
      <c r="IH22" s="12">
        <v>10</v>
      </c>
      <c r="II22" s="12" t="s">
        <v>32</v>
      </c>
    </row>
    <row r="23" spans="1:243" s="11" customFormat="1" ht="15">
      <c r="A23" s="35">
        <v>3.01</v>
      </c>
      <c r="B23" s="68" t="s">
        <v>72</v>
      </c>
      <c r="C23" s="36" t="s">
        <v>80</v>
      </c>
      <c r="D23" s="69">
        <v>500</v>
      </c>
      <c r="E23" s="38" t="s">
        <v>74</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12"/>
      <c r="IF23" s="12"/>
      <c r="IG23" s="12"/>
      <c r="IH23" s="12"/>
      <c r="II23" s="12"/>
    </row>
    <row r="24" spans="1:243" s="11" customFormat="1" ht="24.75" customHeight="1">
      <c r="A24" s="35">
        <v>4</v>
      </c>
      <c r="B24" s="67" t="s">
        <v>75</v>
      </c>
      <c r="C24" s="36"/>
      <c r="D24" s="69"/>
      <c r="E24" s="38"/>
      <c r="F24" s="39"/>
      <c r="G24" s="40"/>
      <c r="H24" s="40"/>
      <c r="I24" s="39"/>
      <c r="J24" s="41"/>
      <c r="K24" s="42"/>
      <c r="L24" s="42"/>
      <c r="M24" s="43"/>
      <c r="N24" s="44"/>
      <c r="O24" s="44"/>
      <c r="P24" s="45"/>
      <c r="Q24" s="44"/>
      <c r="R24" s="44"/>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46"/>
      <c r="BB24" s="47"/>
      <c r="BC24" s="48"/>
      <c r="IE24" s="12">
        <v>1</v>
      </c>
      <c r="IF24" s="12" t="s">
        <v>30</v>
      </c>
      <c r="IG24" s="12" t="s">
        <v>31</v>
      </c>
      <c r="IH24" s="12">
        <v>10</v>
      </c>
      <c r="II24" s="12" t="s">
        <v>32</v>
      </c>
    </row>
    <row r="25" spans="1:243" s="11" customFormat="1" ht="15">
      <c r="A25" s="35">
        <v>4.01</v>
      </c>
      <c r="B25" s="68" t="s">
        <v>76</v>
      </c>
      <c r="C25" s="36" t="s">
        <v>57</v>
      </c>
      <c r="D25" s="69">
        <v>40</v>
      </c>
      <c r="E25" s="38" t="s">
        <v>74</v>
      </c>
      <c r="F25" s="49">
        <v>0</v>
      </c>
      <c r="G25" s="44"/>
      <c r="H25" s="40"/>
      <c r="I25" s="39" t="s">
        <v>34</v>
      </c>
      <c r="J25" s="41">
        <f>IF(I25="Less(-)",-1,1)</f>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total_amount_ba($B$2,$D$2,D25,F25,J25,K25,M25)</f>
        <v>0</v>
      </c>
      <c r="BB25" s="54">
        <f>BA25+SUM(N25:AZ25)</f>
        <v>0</v>
      </c>
      <c r="BC25" s="48" t="str">
        <f>SpellNumber(L25,BB25)</f>
        <v>INR Zero Only</v>
      </c>
      <c r="IE25" s="12"/>
      <c r="IF25" s="12"/>
      <c r="IG25" s="12"/>
      <c r="IH25" s="12"/>
      <c r="II25" s="12"/>
    </row>
    <row r="26" spans="1:243" s="11" customFormat="1" ht="15">
      <c r="A26" s="35">
        <v>4.02</v>
      </c>
      <c r="B26" s="68" t="s">
        <v>77</v>
      </c>
      <c r="C26" s="36" t="s">
        <v>58</v>
      </c>
      <c r="D26" s="69">
        <v>30</v>
      </c>
      <c r="E26" s="38" t="s">
        <v>74</v>
      </c>
      <c r="F26" s="49">
        <v>0</v>
      </c>
      <c r="G26" s="44"/>
      <c r="H26" s="40"/>
      <c r="I26" s="39" t="s">
        <v>34</v>
      </c>
      <c r="J26" s="41">
        <f>IF(I26="Less(-)",-1,1)</f>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total_amount_ba($B$2,$D$2,D26,F26,J26,K26,M26)</f>
        <v>0</v>
      </c>
      <c r="BB26" s="54">
        <f>BA26+SUM(N26:AZ26)</f>
        <v>0</v>
      </c>
      <c r="BC26" s="48" t="str">
        <f>SpellNumber(L26,BB26)</f>
        <v>INR Zero Only</v>
      </c>
      <c r="IE26" s="12"/>
      <c r="IF26" s="12"/>
      <c r="IG26" s="12"/>
      <c r="IH26" s="12"/>
      <c r="II26" s="12"/>
    </row>
    <row r="27" spans="1:243" s="11" customFormat="1" ht="27">
      <c r="A27" s="35">
        <v>4.03</v>
      </c>
      <c r="B27" s="68" t="s">
        <v>78</v>
      </c>
      <c r="C27" s="36" t="s">
        <v>59</v>
      </c>
      <c r="D27" s="69">
        <v>9</v>
      </c>
      <c r="E27" s="38" t="s">
        <v>74</v>
      </c>
      <c r="F27" s="49">
        <v>0</v>
      </c>
      <c r="G27" s="44"/>
      <c r="H27" s="40"/>
      <c r="I27" s="39" t="s">
        <v>34</v>
      </c>
      <c r="J27" s="41">
        <f>IF(I27="Less(-)",-1,1)</f>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total_amount_ba($B$2,$D$2,D27,F27,J27,K27,M27)</f>
        <v>0</v>
      </c>
      <c r="BB27" s="54">
        <f>BA27+SUM(N27:AZ27)</f>
        <v>0</v>
      </c>
      <c r="BC27" s="48" t="str">
        <f>SpellNumber(L27,BB27)</f>
        <v>INR Zero Only</v>
      </c>
      <c r="IE27" s="12"/>
      <c r="IF27" s="12"/>
      <c r="IG27" s="12"/>
      <c r="IH27" s="12"/>
      <c r="II27" s="12"/>
    </row>
    <row r="28" spans="1:243" s="11" customFormat="1" ht="33" customHeight="1">
      <c r="A28" s="55" t="s">
        <v>37</v>
      </c>
      <c r="B28" s="55"/>
      <c r="C28" s="39"/>
      <c r="D28" s="56"/>
      <c r="E28" s="39"/>
      <c r="F28" s="39"/>
      <c r="G28" s="39"/>
      <c r="H28" s="57"/>
      <c r="I28" s="57"/>
      <c r="J28" s="57"/>
      <c r="K28" s="57"/>
      <c r="L28" s="39"/>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SUM(BA14:BA27)</f>
        <v>0</v>
      </c>
      <c r="BB28" s="59">
        <f>SUM(BB14:BB27)</f>
        <v>0</v>
      </c>
      <c r="BC28" s="48" t="str">
        <f>SpellNumber($E$2,BB28)</f>
        <v>INR Zero Only</v>
      </c>
      <c r="IE28" s="12">
        <v>4</v>
      </c>
      <c r="IF28" s="12" t="s">
        <v>35</v>
      </c>
      <c r="IG28" s="12" t="s">
        <v>36</v>
      </c>
      <c r="IH28" s="12">
        <v>10</v>
      </c>
      <c r="II28" s="12" t="s">
        <v>33</v>
      </c>
    </row>
    <row r="29" spans="1:243" s="13" customFormat="1" ht="39" customHeight="1" hidden="1">
      <c r="A29" s="55" t="s">
        <v>41</v>
      </c>
      <c r="B29" s="55"/>
      <c r="C29" s="60"/>
      <c r="D29" s="19"/>
      <c r="E29" s="20" t="s">
        <v>38</v>
      </c>
      <c r="F29" s="61"/>
      <c r="G29" s="62"/>
      <c r="H29" s="43"/>
      <c r="I29" s="43"/>
      <c r="J29" s="43"/>
      <c r="K29" s="63"/>
      <c r="L29" s="64"/>
      <c r="M29" s="21"/>
      <c r="N29" s="43"/>
      <c r="O29" s="41"/>
      <c r="P29" s="41"/>
      <c r="Q29" s="41"/>
      <c r="R29" s="41"/>
      <c r="S29" s="41"/>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65">
        <f>IF(ISBLANK(F29),0,IF(E29="Excess (+)",ROUND(BA28+(BA28*F29),2),IF(E29="Less (-)",ROUND(BA28+(BA28*F29*(-1)),2),0)))</f>
        <v>0</v>
      </c>
      <c r="BB29" s="66">
        <f>ROUND(BA29,0)</f>
        <v>0</v>
      </c>
      <c r="BC29" s="48" t="str">
        <f>SpellNumber(L29,BB29)</f>
        <v> Zero Only</v>
      </c>
      <c r="IE29" s="14"/>
      <c r="IF29" s="14"/>
      <c r="IG29" s="14"/>
      <c r="IH29" s="14"/>
      <c r="II29" s="14"/>
    </row>
    <row r="30" spans="1:243" s="13" customFormat="1" ht="51" customHeight="1">
      <c r="A30" s="55" t="s">
        <v>40</v>
      </c>
      <c r="B30" s="55"/>
      <c r="C30" s="81" t="str">
        <f>SpellNumber($E$2,BB28)</f>
        <v>INR Zero Only</v>
      </c>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IE30" s="14"/>
      <c r="IF30" s="14"/>
      <c r="IG30" s="14"/>
      <c r="IH30" s="14"/>
      <c r="II30" s="14"/>
    </row>
    <row r="31" spans="3:243" s="9" customFormat="1" ht="14.25">
      <c r="C31" s="15"/>
      <c r="D31" s="18"/>
      <c r="E31" s="15"/>
      <c r="F31" s="15"/>
      <c r="G31" s="15"/>
      <c r="H31" s="15"/>
      <c r="I31" s="15"/>
      <c r="J31" s="15"/>
      <c r="K31" s="15"/>
      <c r="L31" s="15"/>
      <c r="M31" s="15"/>
      <c r="O31" s="15"/>
      <c r="BA31" s="15"/>
      <c r="BC31" s="15"/>
      <c r="IE31" s="10"/>
      <c r="IF31" s="10"/>
      <c r="IG31" s="10"/>
      <c r="IH31" s="10"/>
      <c r="II31" s="10"/>
    </row>
  </sheetData>
  <sheetProtection password="CE88" sheet="1"/>
  <mergeCells count="8">
    <mergeCell ref="A9:BC9"/>
    <mergeCell ref="C30:BC30"/>
    <mergeCell ref="A1:L1"/>
    <mergeCell ref="A4:BC4"/>
    <mergeCell ref="A5:BC5"/>
    <mergeCell ref="A6:BC6"/>
    <mergeCell ref="A7:BC7"/>
    <mergeCell ref="B8:BC8"/>
  </mergeCells>
  <dataValidations count="20">
    <dataValidation type="list" allowBlank="1" showInputMessage="1" showErrorMessage="1" sqref="K13:K27">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list" showInputMessage="1" showErrorMessage="1" sqref="I13:I27">
      <formula1>"Excess(+), Less(-)"</formula1>
    </dataValidation>
    <dataValidation allowBlank="1" showInputMessage="1" showErrorMessage="1" promptTitle="Addition / Deduction" prompt="Please Choose the correct One" sqref="J13:J27"/>
    <dataValidation allowBlank="1" showInputMessage="1" showErrorMessage="1" promptTitle="Units" prompt="Please enter Units in text" sqref="E13:E27"/>
    <dataValidation allowBlank="1" showInputMessage="1" showErrorMessage="1" promptTitle="Itemcode/Make" prompt="Please enter text" sqref="C13:C27"/>
    <dataValidation type="decimal" allowBlank="1" showInputMessage="1" showErrorMessage="1" errorTitle="Invalid Entry" error="Only Numeric Values are allowed. " sqref="A13:A27">
      <formula1>0</formula1>
      <formula2>999999999999999</formula2>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type="list" allowBlank="1" showInputMessage="1" showErrorMessage="1" sqref="L13:L27">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9">
      <formula1>IF(E29&lt;&gt;"Select",0,-1)</formula1>
      <formula2>IF(E29&lt;&gt;"Select",99.99,-1)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list" showInputMessage="1" showErrorMessage="1" promptTitle="Less or Excess" prompt="Please select either LESS  ( - )  or  EXCESS  ( + )" errorTitle="Please enter valid values only" error="Please select either LESS ( - ) or  EXCESS  ( + )" sqref="E29">
      <formula1>IF(ISBLANK(F29),$A$3:$C$3,$B$3:$C$3)</formula1>
    </dataValidation>
    <dataValidation type="list" showInputMessage="1" showErrorMessage="1" promptTitle="Option C1 or D1" prompt="Please select the Option C1 or Option D1" errorTitle="Please enter valid values only" error="Please select the Option C1 or Option D1" sqref="D29">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6">
    <tabColor theme="4" tint="-0.4999699890613556"/>
  </sheetPr>
  <dimension ref="A1:II32"/>
  <sheetViews>
    <sheetView showGridLines="0" zoomScale="80" zoomScaleNormal="80" zoomScalePageLayoutView="0" workbookViewId="0" topLeftCell="A11">
      <selection activeCell="A26" sqref="A26"/>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83" t="str">
        <f>B2&amp;" BoQ"</f>
        <v>Item Rate BoQ</v>
      </c>
      <c r="B1" s="83"/>
      <c r="C1" s="83"/>
      <c r="D1" s="83"/>
      <c r="E1" s="83"/>
      <c r="F1" s="83"/>
      <c r="G1" s="83"/>
      <c r="H1" s="83"/>
      <c r="I1" s="83"/>
      <c r="J1" s="83"/>
      <c r="K1" s="83"/>
      <c r="L1" s="83"/>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84" t="s">
        <v>43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4"/>
      <c r="IF4" s="4"/>
      <c r="IG4" s="4"/>
      <c r="IH4" s="4"/>
      <c r="II4" s="4"/>
    </row>
    <row r="5" spans="1:243" s="3" customFormat="1" ht="30.75" customHeight="1">
      <c r="A5" s="84" t="s">
        <v>81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4"/>
      <c r="IF5" s="4"/>
      <c r="IG5" s="4"/>
      <c r="IH5" s="4"/>
      <c r="II5" s="4"/>
    </row>
    <row r="6" spans="1:243" s="3" customFormat="1" ht="15">
      <c r="A6" s="84" t="s">
        <v>82</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4"/>
      <c r="IF6" s="4"/>
      <c r="IG6" s="4"/>
      <c r="IH6" s="4"/>
      <c r="II6" s="4"/>
    </row>
    <row r="7" spans="1:243" s="3"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4"/>
      <c r="IF7" s="4"/>
      <c r="IG7" s="4"/>
      <c r="IH7" s="4"/>
      <c r="II7" s="4"/>
    </row>
    <row r="8" spans="1:243" s="5" customFormat="1" ht="30.75">
      <c r="A8" s="29" t="s">
        <v>42</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6"/>
      <c r="IF8" s="6"/>
      <c r="IG8" s="6"/>
      <c r="IH8" s="6"/>
      <c r="II8" s="6"/>
    </row>
    <row r="9" spans="1:243" s="7" customFormat="1" ht="62.25" customHeight="1">
      <c r="A9" s="82" t="s">
        <v>96</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8"/>
      <c r="IF9" s="8"/>
      <c r="IG9" s="8"/>
      <c r="IH9" s="8"/>
      <c r="II9" s="8"/>
    </row>
    <row r="10" spans="1:243" s="9" customFormat="1" ht="18.75" customHeight="1">
      <c r="A10" s="31" t="s">
        <v>50</v>
      </c>
      <c r="B10" s="31" t="s">
        <v>51</v>
      </c>
      <c r="C10" s="31" t="s">
        <v>51</v>
      </c>
      <c r="D10" s="30" t="s">
        <v>50</v>
      </c>
      <c r="E10" s="31" t="s">
        <v>51</v>
      </c>
      <c r="F10" s="31" t="s">
        <v>11</v>
      </c>
      <c r="G10" s="31" t="s">
        <v>11</v>
      </c>
      <c r="H10" s="31" t="s">
        <v>12</v>
      </c>
      <c r="I10" s="31" t="s">
        <v>51</v>
      </c>
      <c r="J10" s="31" t="s">
        <v>50</v>
      </c>
      <c r="K10" s="31" t="s">
        <v>52</v>
      </c>
      <c r="L10" s="31" t="s">
        <v>51</v>
      </c>
      <c r="M10" s="31" t="s">
        <v>50</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50</v>
      </c>
      <c r="AU10" s="31" t="s">
        <v>50</v>
      </c>
      <c r="AV10" s="31" t="s">
        <v>12</v>
      </c>
      <c r="AW10" s="31" t="s">
        <v>12</v>
      </c>
      <c r="AX10" s="31" t="s">
        <v>50</v>
      </c>
      <c r="AY10" s="31" t="s">
        <v>50</v>
      </c>
      <c r="AZ10" s="31" t="s">
        <v>13</v>
      </c>
      <c r="BA10" s="31" t="s">
        <v>50</v>
      </c>
      <c r="BB10" s="31" t="s">
        <v>50</v>
      </c>
      <c r="BC10" s="31" t="s">
        <v>51</v>
      </c>
      <c r="IE10" s="10"/>
      <c r="IF10" s="10"/>
      <c r="IG10" s="10"/>
      <c r="IH10" s="10"/>
      <c r="II10" s="10"/>
    </row>
    <row r="11" spans="1:243" s="9" customFormat="1" ht="94.5" customHeight="1">
      <c r="A11" s="31" t="s">
        <v>0</v>
      </c>
      <c r="B11" s="31" t="s">
        <v>14</v>
      </c>
      <c r="C11" s="31" t="s">
        <v>1</v>
      </c>
      <c r="D11" s="30" t="s">
        <v>15</v>
      </c>
      <c r="E11" s="31" t="s">
        <v>16</v>
      </c>
      <c r="F11" s="31" t="s">
        <v>53</v>
      </c>
      <c r="G11" s="31"/>
      <c r="H11" s="31"/>
      <c r="I11" s="31" t="s">
        <v>17</v>
      </c>
      <c r="J11" s="31" t="s">
        <v>18</v>
      </c>
      <c r="K11" s="31" t="s">
        <v>19</v>
      </c>
      <c r="L11" s="31" t="s">
        <v>20</v>
      </c>
      <c r="M11" s="32" t="s">
        <v>54</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55</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85</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15">
      <c r="A14" s="35">
        <v>1.01</v>
      </c>
      <c r="B14" s="68" t="s">
        <v>95</v>
      </c>
      <c r="C14" s="36" t="s">
        <v>44</v>
      </c>
      <c r="D14" s="77">
        <v>24.3</v>
      </c>
      <c r="E14" s="73" t="s">
        <v>93</v>
      </c>
      <c r="F14" s="49">
        <v>0</v>
      </c>
      <c r="G14" s="44"/>
      <c r="H14" s="40"/>
      <c r="I14" s="39" t="s">
        <v>34</v>
      </c>
      <c r="J14" s="41">
        <f aca="true" t="shared" si="0" ref="J14:J20">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20">total_amount_ba($B$2,$D$2,D14,F14,J14,K14,M14)</f>
        <v>0</v>
      </c>
      <c r="BB14" s="54">
        <f aca="true" t="shared" si="2" ref="BB14:BB20">BA14+SUM(N14:AZ14)</f>
        <v>0</v>
      </c>
      <c r="BC14" s="48" t="str">
        <f aca="true" t="shared" si="3" ref="BC14:BC20">SpellNumber(L14,BB14)</f>
        <v>INR Zero Only</v>
      </c>
      <c r="IE14" s="12"/>
      <c r="IF14" s="12"/>
      <c r="IG14" s="12"/>
      <c r="IH14" s="12"/>
      <c r="II14" s="12"/>
    </row>
    <row r="15" spans="1:243" s="11" customFormat="1" ht="15">
      <c r="A15" s="35">
        <v>1.02</v>
      </c>
      <c r="B15" s="68" t="s">
        <v>87</v>
      </c>
      <c r="C15" s="36" t="s">
        <v>45</v>
      </c>
      <c r="D15" s="70">
        <v>3.38</v>
      </c>
      <c r="E15" s="74" t="s">
        <v>93</v>
      </c>
      <c r="F15" s="49">
        <v>0</v>
      </c>
      <c r="G15" s="44"/>
      <c r="H15" s="40"/>
      <c r="I15" s="39" t="s">
        <v>34</v>
      </c>
      <c r="J15" s="41">
        <f t="shared" si="0"/>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54">
        <f t="shared" si="2"/>
        <v>0</v>
      </c>
      <c r="BC15" s="48" t="str">
        <f t="shared" si="3"/>
        <v>INR Zero Only</v>
      </c>
      <c r="IE15" s="12"/>
      <c r="IF15" s="12"/>
      <c r="IG15" s="12"/>
      <c r="IH15" s="12"/>
      <c r="II15" s="12"/>
    </row>
    <row r="16" spans="1:243" s="11" customFormat="1" ht="15">
      <c r="A16" s="35">
        <v>1.03</v>
      </c>
      <c r="B16" s="68" t="s">
        <v>88</v>
      </c>
      <c r="C16" s="36" t="s">
        <v>46</v>
      </c>
      <c r="D16" s="70">
        <v>3.96</v>
      </c>
      <c r="E16" s="74" t="s">
        <v>93</v>
      </c>
      <c r="F16" s="49">
        <v>0</v>
      </c>
      <c r="G16" s="44"/>
      <c r="H16" s="40"/>
      <c r="I16" s="39" t="s">
        <v>34</v>
      </c>
      <c r="J16" s="41">
        <f t="shared" si="0"/>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54">
        <f t="shared" si="2"/>
        <v>0</v>
      </c>
      <c r="BC16" s="48" t="str">
        <f t="shared" si="3"/>
        <v>INR Zero Only</v>
      </c>
      <c r="IE16" s="12"/>
      <c r="IF16" s="12"/>
      <c r="IG16" s="12"/>
      <c r="IH16" s="12"/>
      <c r="II16" s="12"/>
    </row>
    <row r="17" spans="1:243" s="11" customFormat="1" ht="15">
      <c r="A17" s="35">
        <v>1.04</v>
      </c>
      <c r="B17" s="68" t="s">
        <v>89</v>
      </c>
      <c r="C17" s="36" t="s">
        <v>79</v>
      </c>
      <c r="D17" s="71">
        <v>19.35</v>
      </c>
      <c r="E17" s="76" t="s">
        <v>93</v>
      </c>
      <c r="F17" s="49">
        <v>0</v>
      </c>
      <c r="G17" s="44"/>
      <c r="H17" s="40"/>
      <c r="I17" s="39" t="s">
        <v>34</v>
      </c>
      <c r="J17" s="41">
        <f t="shared" si="0"/>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54">
        <f t="shared" si="2"/>
        <v>0</v>
      </c>
      <c r="BC17" s="48" t="str">
        <f t="shared" si="3"/>
        <v>INR Zero Only</v>
      </c>
      <c r="IE17" s="12"/>
      <c r="IF17" s="12"/>
      <c r="IG17" s="12"/>
      <c r="IH17" s="12"/>
      <c r="II17" s="12"/>
    </row>
    <row r="18" spans="1:243" s="11" customFormat="1" ht="15">
      <c r="A18" s="35">
        <v>1.05</v>
      </c>
      <c r="B18" s="68" t="s">
        <v>90</v>
      </c>
      <c r="C18" s="36" t="s">
        <v>47</v>
      </c>
      <c r="D18" s="78">
        <v>2.97</v>
      </c>
      <c r="E18" s="79" t="s">
        <v>93</v>
      </c>
      <c r="F18" s="49">
        <v>0</v>
      </c>
      <c r="G18" s="44"/>
      <c r="H18" s="40"/>
      <c r="I18" s="39" t="s">
        <v>34</v>
      </c>
      <c r="J18" s="41">
        <f t="shared" si="0"/>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54">
        <f t="shared" si="2"/>
        <v>0</v>
      </c>
      <c r="BC18" s="48" t="str">
        <f t="shared" si="3"/>
        <v>INR Zero Only</v>
      </c>
      <c r="IE18" s="12"/>
      <c r="IF18" s="12"/>
      <c r="IG18" s="12"/>
      <c r="IH18" s="12"/>
      <c r="II18" s="12"/>
    </row>
    <row r="19" spans="1:243" s="11" customFormat="1" ht="15">
      <c r="A19" s="35">
        <v>1.06</v>
      </c>
      <c r="B19" s="68" t="s">
        <v>91</v>
      </c>
      <c r="C19" s="36" t="s">
        <v>47</v>
      </c>
      <c r="D19" s="78">
        <v>1.44</v>
      </c>
      <c r="E19" s="79" t="s">
        <v>93</v>
      </c>
      <c r="F19" s="49">
        <v>0</v>
      </c>
      <c r="G19" s="44"/>
      <c r="H19" s="40"/>
      <c r="I19" s="39" t="s">
        <v>34</v>
      </c>
      <c r="J19" s="41">
        <f t="shared" si="0"/>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54">
        <f t="shared" si="2"/>
        <v>0</v>
      </c>
      <c r="BC19" s="48" t="str">
        <f t="shared" si="3"/>
        <v>INR Zero Only</v>
      </c>
      <c r="IE19" s="12"/>
      <c r="IF19" s="12"/>
      <c r="IG19" s="12"/>
      <c r="IH19" s="12"/>
      <c r="II19" s="12"/>
    </row>
    <row r="20" spans="1:243" s="11" customFormat="1" ht="15">
      <c r="A20" s="35">
        <v>1.07</v>
      </c>
      <c r="B20" s="68" t="s">
        <v>92</v>
      </c>
      <c r="C20" s="36" t="s">
        <v>48</v>
      </c>
      <c r="D20" s="78">
        <v>205.61</v>
      </c>
      <c r="E20" s="79" t="s">
        <v>94</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54">
        <f t="shared" si="2"/>
        <v>0</v>
      </c>
      <c r="BC20" s="48" t="str">
        <f t="shared" si="3"/>
        <v>INR Zero Only</v>
      </c>
      <c r="IE20" s="12"/>
      <c r="IF20" s="12"/>
      <c r="IG20" s="12"/>
      <c r="IH20" s="12"/>
      <c r="II20" s="12"/>
    </row>
    <row r="21" spans="1:243" s="11" customFormat="1" ht="24.75" customHeight="1">
      <c r="A21" s="35">
        <v>2</v>
      </c>
      <c r="B21" s="67" t="s">
        <v>85</v>
      </c>
      <c r="C21" s="36"/>
      <c r="D21" s="37"/>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15">
      <c r="A22" s="35">
        <v>2.01</v>
      </c>
      <c r="B22" s="68" t="s">
        <v>86</v>
      </c>
      <c r="C22" s="36" t="s">
        <v>49</v>
      </c>
      <c r="D22" s="77">
        <v>24.3</v>
      </c>
      <c r="E22" s="73" t="s">
        <v>93</v>
      </c>
      <c r="F22" s="49">
        <v>0</v>
      </c>
      <c r="G22" s="44"/>
      <c r="H22" s="40"/>
      <c r="I22" s="39" t="s">
        <v>34</v>
      </c>
      <c r="J22" s="41">
        <f aca="true" t="shared" si="4" ref="J22:J28">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aca="true" t="shared" si="5" ref="BA22:BA28">total_amount_ba($B$2,$D$2,D22,F22,J22,K22,M22)</f>
        <v>0</v>
      </c>
      <c r="BB22" s="54">
        <f aca="true" t="shared" si="6" ref="BB22:BB28">BA22+SUM(N22:AZ22)</f>
        <v>0</v>
      </c>
      <c r="BC22" s="48" t="str">
        <f aca="true" t="shared" si="7" ref="BC22:BC28">SpellNumber(L22,BB22)</f>
        <v>INR Zero Only</v>
      </c>
      <c r="IE22" s="12"/>
      <c r="IF22" s="12"/>
      <c r="IG22" s="12"/>
      <c r="IH22" s="12"/>
      <c r="II22" s="12"/>
    </row>
    <row r="23" spans="1:243" s="11" customFormat="1" ht="15">
      <c r="A23" s="35">
        <v>2.02</v>
      </c>
      <c r="B23" s="68" t="s">
        <v>87</v>
      </c>
      <c r="C23" s="36" t="s">
        <v>80</v>
      </c>
      <c r="D23" s="70">
        <v>3.38</v>
      </c>
      <c r="E23" s="74" t="s">
        <v>93</v>
      </c>
      <c r="F23" s="49">
        <v>0</v>
      </c>
      <c r="G23" s="44"/>
      <c r="H23" s="40"/>
      <c r="I23" s="39" t="s">
        <v>34</v>
      </c>
      <c r="J23" s="41">
        <f t="shared" si="4"/>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54">
        <f t="shared" si="6"/>
        <v>0</v>
      </c>
      <c r="BC23" s="48" t="str">
        <f t="shared" si="7"/>
        <v>INR Zero Only</v>
      </c>
      <c r="IE23" s="12"/>
      <c r="IF23" s="12"/>
      <c r="IG23" s="12"/>
      <c r="IH23" s="12"/>
      <c r="II23" s="12"/>
    </row>
    <row r="24" spans="1:243" s="11" customFormat="1" ht="15">
      <c r="A24" s="35">
        <v>2.03</v>
      </c>
      <c r="B24" s="68" t="s">
        <v>88</v>
      </c>
      <c r="C24" s="36" t="s">
        <v>57</v>
      </c>
      <c r="D24" s="70">
        <v>3.96</v>
      </c>
      <c r="E24" s="74" t="s">
        <v>93</v>
      </c>
      <c r="F24" s="49">
        <v>0</v>
      </c>
      <c r="G24" s="44"/>
      <c r="H24" s="40"/>
      <c r="I24" s="39" t="s">
        <v>34</v>
      </c>
      <c r="J24" s="41">
        <f t="shared" si="4"/>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54">
        <f t="shared" si="6"/>
        <v>0</v>
      </c>
      <c r="BC24" s="48" t="str">
        <f t="shared" si="7"/>
        <v>INR Zero Only</v>
      </c>
      <c r="IE24" s="12"/>
      <c r="IF24" s="12"/>
      <c r="IG24" s="12"/>
      <c r="IH24" s="12"/>
      <c r="II24" s="12"/>
    </row>
    <row r="25" spans="1:243" s="11" customFormat="1" ht="15">
      <c r="A25" s="35">
        <v>2.04</v>
      </c>
      <c r="B25" s="68" t="s">
        <v>89</v>
      </c>
      <c r="C25" s="36" t="s">
        <v>58</v>
      </c>
      <c r="D25" s="78">
        <v>19.35</v>
      </c>
      <c r="E25" s="79" t="s">
        <v>93</v>
      </c>
      <c r="F25" s="49">
        <v>0</v>
      </c>
      <c r="G25" s="44"/>
      <c r="H25" s="40"/>
      <c r="I25" s="39" t="s">
        <v>34</v>
      </c>
      <c r="J25" s="41">
        <f t="shared" si="4"/>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54">
        <f t="shared" si="6"/>
        <v>0</v>
      </c>
      <c r="BC25" s="48" t="str">
        <f t="shared" si="7"/>
        <v>INR Zero Only</v>
      </c>
      <c r="IE25" s="12"/>
      <c r="IF25" s="12"/>
      <c r="IG25" s="12"/>
      <c r="IH25" s="12"/>
      <c r="II25" s="12"/>
    </row>
    <row r="26" spans="1:243" s="11" customFormat="1" ht="15">
      <c r="A26" s="35">
        <v>2.05</v>
      </c>
      <c r="B26" s="68" t="s">
        <v>90</v>
      </c>
      <c r="C26" s="36" t="s">
        <v>59</v>
      </c>
      <c r="D26" s="78">
        <v>2.97</v>
      </c>
      <c r="E26" s="79" t="s">
        <v>93</v>
      </c>
      <c r="F26" s="49">
        <v>0</v>
      </c>
      <c r="G26" s="44"/>
      <c r="H26" s="40"/>
      <c r="I26" s="39" t="s">
        <v>34</v>
      </c>
      <c r="J26" s="41">
        <f t="shared" si="4"/>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54">
        <f t="shared" si="6"/>
        <v>0</v>
      </c>
      <c r="BC26" s="48" t="str">
        <f t="shared" si="7"/>
        <v>INR Zero Only</v>
      </c>
      <c r="IE26" s="12"/>
      <c r="IF26" s="12"/>
      <c r="IG26" s="12"/>
      <c r="IH26" s="12"/>
      <c r="II26" s="12"/>
    </row>
    <row r="27" spans="1:243" s="11" customFormat="1" ht="15">
      <c r="A27" s="35">
        <v>2.06</v>
      </c>
      <c r="B27" s="68" t="s">
        <v>91</v>
      </c>
      <c r="C27" s="36" t="s">
        <v>60</v>
      </c>
      <c r="D27" s="71">
        <v>1.44</v>
      </c>
      <c r="E27" s="76" t="s">
        <v>93</v>
      </c>
      <c r="F27" s="49">
        <v>0</v>
      </c>
      <c r="G27" s="44"/>
      <c r="H27" s="40"/>
      <c r="I27" s="39" t="s">
        <v>34</v>
      </c>
      <c r="J27" s="41">
        <f t="shared" si="4"/>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54">
        <f t="shared" si="6"/>
        <v>0</v>
      </c>
      <c r="BC27" s="48" t="str">
        <f t="shared" si="7"/>
        <v>INR Zero Only</v>
      </c>
      <c r="IE27" s="12"/>
      <c r="IF27" s="12"/>
      <c r="IG27" s="12"/>
      <c r="IH27" s="12"/>
      <c r="II27" s="12"/>
    </row>
    <row r="28" spans="1:243" s="11" customFormat="1" ht="15">
      <c r="A28" s="35">
        <v>2.07</v>
      </c>
      <c r="B28" s="68" t="s">
        <v>92</v>
      </c>
      <c r="C28" s="36" t="s">
        <v>61</v>
      </c>
      <c r="D28" s="78">
        <v>205.61</v>
      </c>
      <c r="E28" s="79" t="s">
        <v>94</v>
      </c>
      <c r="F28" s="49">
        <v>0</v>
      </c>
      <c r="G28" s="44"/>
      <c r="H28" s="40"/>
      <c r="I28" s="39" t="s">
        <v>34</v>
      </c>
      <c r="J28" s="41">
        <f t="shared" si="4"/>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54">
        <f t="shared" si="6"/>
        <v>0</v>
      </c>
      <c r="BC28" s="48" t="str">
        <f t="shared" si="7"/>
        <v>INR Zero Only</v>
      </c>
      <c r="IE28" s="12"/>
      <c r="IF28" s="12"/>
      <c r="IG28" s="12"/>
      <c r="IH28" s="12"/>
      <c r="II28" s="12"/>
    </row>
    <row r="29" spans="1:243" s="11" customFormat="1" ht="33" customHeight="1">
      <c r="A29" s="55" t="s">
        <v>37</v>
      </c>
      <c r="B29" s="55"/>
      <c r="C29" s="39"/>
      <c r="D29" s="56"/>
      <c r="E29" s="39"/>
      <c r="F29" s="39"/>
      <c r="G29" s="39"/>
      <c r="H29" s="57"/>
      <c r="I29" s="57"/>
      <c r="J29" s="57"/>
      <c r="K29" s="57"/>
      <c r="L29" s="39"/>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SUM(BA14:BA28)</f>
        <v>0</v>
      </c>
      <c r="BB29" s="59">
        <f>SUM(BB14:BB28)</f>
        <v>0</v>
      </c>
      <c r="BC29" s="48" t="str">
        <f>SpellNumber($E$2,BB29)</f>
        <v>INR Zero Only</v>
      </c>
      <c r="IE29" s="12">
        <v>4</v>
      </c>
      <c r="IF29" s="12" t="s">
        <v>35</v>
      </c>
      <c r="IG29" s="12" t="s">
        <v>36</v>
      </c>
      <c r="IH29" s="12">
        <v>10</v>
      </c>
      <c r="II29" s="12" t="s">
        <v>33</v>
      </c>
    </row>
    <row r="30" spans="1:243" s="13" customFormat="1" ht="39" customHeight="1" hidden="1">
      <c r="A30" s="55" t="s">
        <v>41</v>
      </c>
      <c r="B30" s="55"/>
      <c r="C30" s="60"/>
      <c r="D30" s="19"/>
      <c r="E30" s="20" t="s">
        <v>38</v>
      </c>
      <c r="F30" s="61"/>
      <c r="G30" s="62"/>
      <c r="H30" s="43"/>
      <c r="I30" s="43"/>
      <c r="J30" s="43"/>
      <c r="K30" s="63"/>
      <c r="L30" s="64"/>
      <c r="M30" s="21"/>
      <c r="N30" s="43"/>
      <c r="O30" s="41"/>
      <c r="P30" s="41"/>
      <c r="Q30" s="41"/>
      <c r="R30" s="41"/>
      <c r="S30" s="41"/>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65">
        <f>IF(ISBLANK(F30),0,IF(E30="Excess (+)",ROUND(BA29+(BA29*F30),2),IF(E30="Less (-)",ROUND(BA29+(BA29*F30*(-1)),2),0)))</f>
        <v>0</v>
      </c>
      <c r="BB30" s="66">
        <f>ROUND(BA30,0)</f>
        <v>0</v>
      </c>
      <c r="BC30" s="48" t="str">
        <f>SpellNumber(L30,BB30)</f>
        <v> Zero Only</v>
      </c>
      <c r="IE30" s="14"/>
      <c r="IF30" s="14"/>
      <c r="IG30" s="14"/>
      <c r="IH30" s="14"/>
      <c r="II30" s="14"/>
    </row>
    <row r="31" spans="1:243" s="13" customFormat="1" ht="51" customHeight="1">
      <c r="A31" s="55" t="s">
        <v>40</v>
      </c>
      <c r="B31" s="55"/>
      <c r="C31" s="81" t="str">
        <f>SpellNumber($E$2,BB29)</f>
        <v>INR Zero Only</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IE31" s="14"/>
      <c r="IF31" s="14"/>
      <c r="IG31" s="14"/>
      <c r="IH31" s="14"/>
      <c r="II31" s="14"/>
    </row>
    <row r="32" spans="3:243" s="9" customFormat="1" ht="14.25">
      <c r="C32" s="15"/>
      <c r="D32" s="18"/>
      <c r="E32" s="15"/>
      <c r="F32" s="15"/>
      <c r="G32" s="15"/>
      <c r="H32" s="15"/>
      <c r="I32" s="15"/>
      <c r="J32" s="15"/>
      <c r="K32" s="15"/>
      <c r="L32" s="15"/>
      <c r="M32" s="15"/>
      <c r="O32" s="15"/>
      <c r="BA32" s="15"/>
      <c r="BC32" s="15"/>
      <c r="IE32" s="10"/>
      <c r="IF32" s="10"/>
      <c r="IG32" s="10"/>
      <c r="IH32" s="10"/>
      <c r="II32" s="10"/>
    </row>
  </sheetData>
  <sheetProtection password="CE88" sheet="1"/>
  <mergeCells count="8">
    <mergeCell ref="A9:BC9"/>
    <mergeCell ref="C31:BC3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28">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list" showInputMessage="1" showErrorMessage="1" sqref="I13:I28">
      <formula1>"Excess(+), Less(-)"</formula1>
    </dataValidation>
    <dataValidation allowBlank="1" showInputMessage="1" showErrorMessage="1" promptTitle="Addition / Deduction" prompt="Please Choose the correct One" sqref="J13:J28"/>
    <dataValidation allowBlank="1" showInputMessage="1" showErrorMessage="1" promptTitle="Units" prompt="Please enter Units in text" sqref="E13:E28"/>
    <dataValidation allowBlank="1" showInputMessage="1" showErrorMessage="1" promptTitle="Itemcode/Make" prompt="Please enter text" sqref="C13:C28"/>
    <dataValidation type="list" allowBlank="1" showInputMessage="1" showErrorMessage="1" sqref="L13:L28">
      <formula1>"INR"</formula1>
    </dataValidation>
    <dataValidation type="decimal" allowBlank="1" showInputMessage="1" showErrorMessage="1" errorTitle="Invalid Entry" error="Only Numeric Values are allowed. " sqref="A13:A2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7">
    <tabColor theme="4" tint="-0.4999699890613556"/>
  </sheetPr>
  <dimension ref="A1:II27"/>
  <sheetViews>
    <sheetView showGridLines="0" zoomScale="80" zoomScaleNormal="80" zoomScalePageLayoutView="0" workbookViewId="0" topLeftCell="A1">
      <selection activeCell="M23" sqref="M2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83" t="str">
        <f>B2&amp;" BoQ"</f>
        <v>Item Rate BoQ</v>
      </c>
      <c r="B1" s="83"/>
      <c r="C1" s="83"/>
      <c r="D1" s="83"/>
      <c r="E1" s="83"/>
      <c r="F1" s="83"/>
      <c r="G1" s="83"/>
      <c r="H1" s="83"/>
      <c r="I1" s="83"/>
      <c r="J1" s="83"/>
      <c r="K1" s="83"/>
      <c r="L1" s="83"/>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84" t="s">
        <v>43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4"/>
      <c r="IF4" s="4"/>
      <c r="IG4" s="4"/>
      <c r="IH4" s="4"/>
      <c r="II4" s="4"/>
    </row>
    <row r="5" spans="1:243" s="3" customFormat="1" ht="30.75" customHeight="1">
      <c r="A5" s="84" t="s">
        <v>97</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4"/>
      <c r="IF5" s="4"/>
      <c r="IG5" s="4"/>
      <c r="IH5" s="4"/>
      <c r="II5" s="4"/>
    </row>
    <row r="6" spans="1:243" s="3" customFormat="1" ht="15">
      <c r="A6" s="84" t="s">
        <v>82</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4"/>
      <c r="IF6" s="4"/>
      <c r="IG6" s="4"/>
      <c r="IH6" s="4"/>
      <c r="II6" s="4"/>
    </row>
    <row r="7" spans="1:243" s="3"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4"/>
      <c r="IF7" s="4"/>
      <c r="IG7" s="4"/>
      <c r="IH7" s="4"/>
      <c r="II7" s="4"/>
    </row>
    <row r="8" spans="1:243" s="5" customFormat="1" ht="30.75">
      <c r="A8" s="29" t="s">
        <v>42</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6"/>
      <c r="IF8" s="6"/>
      <c r="IG8" s="6"/>
      <c r="IH8" s="6"/>
      <c r="II8" s="6"/>
    </row>
    <row r="9" spans="1:243" s="7" customFormat="1" ht="62.25" customHeight="1">
      <c r="A9" s="82" t="s">
        <v>98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8"/>
      <c r="IF9" s="8"/>
      <c r="IG9" s="8"/>
      <c r="IH9" s="8"/>
      <c r="II9" s="8"/>
    </row>
    <row r="10" spans="1:243" s="9" customFormat="1" ht="18.75" customHeight="1">
      <c r="A10" s="31" t="s">
        <v>50</v>
      </c>
      <c r="B10" s="31" t="s">
        <v>51</v>
      </c>
      <c r="C10" s="31" t="s">
        <v>51</v>
      </c>
      <c r="D10" s="30" t="s">
        <v>50</v>
      </c>
      <c r="E10" s="31" t="s">
        <v>51</v>
      </c>
      <c r="F10" s="31" t="s">
        <v>11</v>
      </c>
      <c r="G10" s="31" t="s">
        <v>11</v>
      </c>
      <c r="H10" s="31" t="s">
        <v>12</v>
      </c>
      <c r="I10" s="31" t="s">
        <v>51</v>
      </c>
      <c r="J10" s="31" t="s">
        <v>50</v>
      </c>
      <c r="K10" s="31" t="s">
        <v>52</v>
      </c>
      <c r="L10" s="31" t="s">
        <v>51</v>
      </c>
      <c r="M10" s="31" t="s">
        <v>50</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50</v>
      </c>
      <c r="AU10" s="31" t="s">
        <v>50</v>
      </c>
      <c r="AV10" s="31" t="s">
        <v>12</v>
      </c>
      <c r="AW10" s="31" t="s">
        <v>12</v>
      </c>
      <c r="AX10" s="31" t="s">
        <v>50</v>
      </c>
      <c r="AY10" s="31" t="s">
        <v>50</v>
      </c>
      <c r="AZ10" s="31" t="s">
        <v>13</v>
      </c>
      <c r="BA10" s="31" t="s">
        <v>50</v>
      </c>
      <c r="BB10" s="31" t="s">
        <v>50</v>
      </c>
      <c r="BC10" s="31" t="s">
        <v>51</v>
      </c>
      <c r="IE10" s="10"/>
      <c r="IF10" s="10"/>
      <c r="IG10" s="10"/>
      <c r="IH10" s="10"/>
      <c r="II10" s="10"/>
    </row>
    <row r="11" spans="1:243" s="9" customFormat="1" ht="94.5" customHeight="1">
      <c r="A11" s="31" t="s">
        <v>0</v>
      </c>
      <c r="B11" s="31" t="s">
        <v>14</v>
      </c>
      <c r="C11" s="31" t="s">
        <v>1</v>
      </c>
      <c r="D11" s="30" t="s">
        <v>15</v>
      </c>
      <c r="E11" s="31" t="s">
        <v>16</v>
      </c>
      <c r="F11" s="31" t="s">
        <v>53</v>
      </c>
      <c r="G11" s="31"/>
      <c r="H11" s="31"/>
      <c r="I11" s="31" t="s">
        <v>17</v>
      </c>
      <c r="J11" s="31" t="s">
        <v>18</v>
      </c>
      <c r="K11" s="31" t="s">
        <v>19</v>
      </c>
      <c r="L11" s="31" t="s">
        <v>20</v>
      </c>
      <c r="M11" s="32" t="s">
        <v>54</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55</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55.5">
      <c r="A13" s="35">
        <v>1</v>
      </c>
      <c r="B13" s="68" t="s">
        <v>99</v>
      </c>
      <c r="C13" s="36" t="s">
        <v>44</v>
      </c>
      <c r="D13" s="72">
        <v>3</v>
      </c>
      <c r="E13" s="73" t="s">
        <v>33</v>
      </c>
      <c r="F13" s="49">
        <v>0</v>
      </c>
      <c r="G13" s="44"/>
      <c r="H13" s="40"/>
      <c r="I13" s="39" t="s">
        <v>34</v>
      </c>
      <c r="J13" s="41">
        <f aca="true" t="shared" si="0" ref="J13:J20">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20">total_amount_ba($B$2,$D$2,D13,F13,J13,K13,M13)</f>
        <v>0</v>
      </c>
      <c r="BB13" s="54">
        <f aca="true" t="shared" si="2" ref="BB13:BB20">BA13+SUM(N13:AZ13)</f>
        <v>0</v>
      </c>
      <c r="BC13" s="48" t="str">
        <f aca="true" t="shared" si="3" ref="BC13:BC20">SpellNumber(L13,BB13)</f>
        <v>INR Zero Only</v>
      </c>
      <c r="IE13" s="12"/>
      <c r="IF13" s="12"/>
      <c r="IG13" s="12"/>
      <c r="IH13" s="12"/>
      <c r="II13" s="12"/>
    </row>
    <row r="14" spans="1:243" s="11" customFormat="1" ht="54.75">
      <c r="A14" s="35">
        <v>2</v>
      </c>
      <c r="B14" s="68" t="s">
        <v>100</v>
      </c>
      <c r="C14" s="36" t="s">
        <v>45</v>
      </c>
      <c r="D14" s="74">
        <v>3</v>
      </c>
      <c r="E14" s="74" t="s">
        <v>33</v>
      </c>
      <c r="F14" s="49">
        <v>0</v>
      </c>
      <c r="G14" s="44"/>
      <c r="H14" s="40"/>
      <c r="I14" s="39" t="s">
        <v>34</v>
      </c>
      <c r="J14" s="41">
        <f t="shared" si="0"/>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54">
        <f t="shared" si="2"/>
        <v>0</v>
      </c>
      <c r="BC14" s="48" t="str">
        <f t="shared" si="3"/>
        <v>INR Zero Only</v>
      </c>
      <c r="IE14" s="12"/>
      <c r="IF14" s="12"/>
      <c r="IG14" s="12"/>
      <c r="IH14" s="12"/>
      <c r="II14" s="12"/>
    </row>
    <row r="15" spans="1:243" s="11" customFormat="1" ht="15">
      <c r="A15" s="35">
        <v>3</v>
      </c>
      <c r="B15" s="68" t="s">
        <v>101</v>
      </c>
      <c r="C15" s="36" t="s">
        <v>46</v>
      </c>
      <c r="D15" s="74">
        <v>3</v>
      </c>
      <c r="E15" s="74" t="s">
        <v>33</v>
      </c>
      <c r="F15" s="49">
        <v>0</v>
      </c>
      <c r="G15" s="44"/>
      <c r="H15" s="40"/>
      <c r="I15" s="39" t="s">
        <v>34</v>
      </c>
      <c r="J15" s="41">
        <f t="shared" si="0"/>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54">
        <f t="shared" si="2"/>
        <v>0</v>
      </c>
      <c r="BC15" s="48" t="str">
        <f t="shared" si="3"/>
        <v>INR Zero Only</v>
      </c>
      <c r="IE15" s="12"/>
      <c r="IF15" s="12"/>
      <c r="IG15" s="12"/>
      <c r="IH15" s="12"/>
      <c r="II15" s="12"/>
    </row>
    <row r="16" spans="1:243" s="11" customFormat="1" ht="15">
      <c r="A16" s="35">
        <v>4</v>
      </c>
      <c r="B16" s="68" t="s">
        <v>102</v>
      </c>
      <c r="C16" s="36" t="s">
        <v>79</v>
      </c>
      <c r="D16" s="75">
        <v>3</v>
      </c>
      <c r="E16" s="76" t="s">
        <v>33</v>
      </c>
      <c r="F16" s="49">
        <v>0</v>
      </c>
      <c r="G16" s="44"/>
      <c r="H16" s="40"/>
      <c r="I16" s="39" t="s">
        <v>34</v>
      </c>
      <c r="J16" s="41">
        <f t="shared" si="0"/>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54">
        <f t="shared" si="2"/>
        <v>0</v>
      </c>
      <c r="BC16" s="48" t="str">
        <f t="shared" si="3"/>
        <v>INR Zero Only</v>
      </c>
      <c r="IE16" s="12"/>
      <c r="IF16" s="12"/>
      <c r="IG16" s="12"/>
      <c r="IH16" s="12"/>
      <c r="II16" s="12"/>
    </row>
    <row r="17" spans="1:243" s="11" customFormat="1" ht="15">
      <c r="A17" s="35">
        <v>5</v>
      </c>
      <c r="B17" s="68" t="s">
        <v>103</v>
      </c>
      <c r="C17" s="36" t="s">
        <v>47</v>
      </c>
      <c r="D17" s="79">
        <v>3</v>
      </c>
      <c r="E17" s="79" t="s">
        <v>33</v>
      </c>
      <c r="F17" s="49">
        <v>0</v>
      </c>
      <c r="G17" s="44"/>
      <c r="H17" s="40"/>
      <c r="I17" s="39" t="s">
        <v>34</v>
      </c>
      <c r="J17" s="41">
        <f t="shared" si="0"/>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54">
        <f t="shared" si="2"/>
        <v>0</v>
      </c>
      <c r="BC17" s="48" t="str">
        <f t="shared" si="3"/>
        <v>INR Zero Only</v>
      </c>
      <c r="IE17" s="12"/>
      <c r="IF17" s="12"/>
      <c r="IG17" s="12"/>
      <c r="IH17" s="12"/>
      <c r="II17" s="12"/>
    </row>
    <row r="18" spans="1:243" s="11" customFormat="1" ht="15">
      <c r="A18" s="35">
        <v>6</v>
      </c>
      <c r="B18" s="68" t="s">
        <v>104</v>
      </c>
      <c r="C18" s="36" t="s">
        <v>48</v>
      </c>
      <c r="D18" s="74">
        <v>30</v>
      </c>
      <c r="E18" s="74" t="s">
        <v>73</v>
      </c>
      <c r="F18" s="49">
        <v>0</v>
      </c>
      <c r="G18" s="44"/>
      <c r="H18" s="40"/>
      <c r="I18" s="39" t="s">
        <v>34</v>
      </c>
      <c r="J18" s="41">
        <f t="shared" si="0"/>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54">
        <f t="shared" si="2"/>
        <v>0</v>
      </c>
      <c r="BC18" s="48" t="str">
        <f t="shared" si="3"/>
        <v>INR Zero Only</v>
      </c>
      <c r="IE18" s="12"/>
      <c r="IF18" s="12"/>
      <c r="IG18" s="12"/>
      <c r="IH18" s="12"/>
      <c r="II18" s="12"/>
    </row>
    <row r="19" spans="1:243" s="11" customFormat="1" ht="15">
      <c r="A19" s="35">
        <v>7</v>
      </c>
      <c r="B19" s="68" t="s">
        <v>77</v>
      </c>
      <c r="C19" s="36" t="s">
        <v>49</v>
      </c>
      <c r="D19" s="75">
        <v>30</v>
      </c>
      <c r="E19" s="76" t="s">
        <v>73</v>
      </c>
      <c r="F19" s="49">
        <v>0</v>
      </c>
      <c r="G19" s="44"/>
      <c r="H19" s="40"/>
      <c r="I19" s="39" t="s">
        <v>34</v>
      </c>
      <c r="J19" s="41">
        <f t="shared" si="0"/>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54">
        <f t="shared" si="2"/>
        <v>0</v>
      </c>
      <c r="BC19" s="48" t="str">
        <f t="shared" si="3"/>
        <v>INR Zero Only</v>
      </c>
      <c r="IE19" s="12"/>
      <c r="IF19" s="12"/>
      <c r="IG19" s="12"/>
      <c r="IH19" s="12"/>
      <c r="II19" s="12"/>
    </row>
    <row r="20" spans="1:243" s="11" customFormat="1" ht="27">
      <c r="A20" s="35">
        <v>8</v>
      </c>
      <c r="B20" s="68" t="s">
        <v>105</v>
      </c>
      <c r="C20" s="36" t="s">
        <v>80</v>
      </c>
      <c r="D20" s="79">
        <v>100</v>
      </c>
      <c r="E20" s="79" t="s">
        <v>109</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54">
        <f t="shared" si="2"/>
        <v>0</v>
      </c>
      <c r="BC20" s="48" t="str">
        <f t="shared" si="3"/>
        <v>INR Zero Only</v>
      </c>
      <c r="IE20" s="12"/>
      <c r="IF20" s="12"/>
      <c r="IG20" s="12"/>
      <c r="IH20" s="12"/>
      <c r="II20" s="12"/>
    </row>
    <row r="21" spans="1:243" s="11" customFormat="1" ht="24.75" customHeight="1">
      <c r="A21" s="35">
        <v>9</v>
      </c>
      <c r="B21" s="67" t="s">
        <v>106</v>
      </c>
      <c r="C21" s="36"/>
      <c r="D21" s="37"/>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15">
      <c r="A22" s="35">
        <v>9.01</v>
      </c>
      <c r="B22" s="68" t="s">
        <v>107</v>
      </c>
      <c r="C22" s="36" t="s">
        <v>57</v>
      </c>
      <c r="D22" s="80">
        <v>3</v>
      </c>
      <c r="E22" s="73" t="s">
        <v>33</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15">
      <c r="A23" s="35">
        <v>9.02</v>
      </c>
      <c r="B23" s="68" t="s">
        <v>108</v>
      </c>
      <c r="C23" s="36" t="s">
        <v>58</v>
      </c>
      <c r="D23" s="74">
        <v>3</v>
      </c>
      <c r="E23" s="74" t="s">
        <v>33</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12"/>
      <c r="IF23" s="12"/>
      <c r="IG23" s="12"/>
      <c r="IH23" s="12"/>
      <c r="II23" s="12"/>
    </row>
    <row r="24" spans="1:243" s="11" customFormat="1" ht="33" customHeight="1">
      <c r="A24" s="55" t="s">
        <v>37</v>
      </c>
      <c r="B24" s="55"/>
      <c r="C24" s="39"/>
      <c r="D24" s="56"/>
      <c r="E24" s="39"/>
      <c r="F24" s="39"/>
      <c r="G24" s="39"/>
      <c r="H24" s="57"/>
      <c r="I24" s="57"/>
      <c r="J24" s="57"/>
      <c r="K24" s="57"/>
      <c r="L24" s="39"/>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SUM(BA13:BA23)</f>
        <v>0</v>
      </c>
      <c r="BB24" s="59">
        <f>SUM(BB13:BB23)</f>
        <v>0</v>
      </c>
      <c r="BC24" s="48" t="str">
        <f>SpellNumber($E$2,BB24)</f>
        <v>INR Zero Only</v>
      </c>
      <c r="IE24" s="12">
        <v>4</v>
      </c>
      <c r="IF24" s="12" t="s">
        <v>35</v>
      </c>
      <c r="IG24" s="12" t="s">
        <v>36</v>
      </c>
      <c r="IH24" s="12">
        <v>10</v>
      </c>
      <c r="II24" s="12" t="s">
        <v>33</v>
      </c>
    </row>
    <row r="25" spans="1:243" s="13" customFormat="1" ht="39" customHeight="1" hidden="1">
      <c r="A25" s="55" t="s">
        <v>41</v>
      </c>
      <c r="B25" s="55"/>
      <c r="C25" s="60"/>
      <c r="D25" s="19"/>
      <c r="E25" s="20" t="s">
        <v>38</v>
      </c>
      <c r="F25" s="61"/>
      <c r="G25" s="62"/>
      <c r="H25" s="43"/>
      <c r="I25" s="43"/>
      <c r="J25" s="43"/>
      <c r="K25" s="63"/>
      <c r="L25" s="64"/>
      <c r="M25" s="21"/>
      <c r="N25" s="43"/>
      <c r="O25" s="41"/>
      <c r="P25" s="41"/>
      <c r="Q25" s="41"/>
      <c r="R25" s="41"/>
      <c r="S25" s="41"/>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65">
        <f>IF(ISBLANK(F25),0,IF(E25="Excess (+)",ROUND(BA24+(BA24*F25),2),IF(E25="Less (-)",ROUND(BA24+(BA24*F25*(-1)),2),0)))</f>
        <v>0</v>
      </c>
      <c r="BB25" s="66">
        <f>ROUND(BA25,0)</f>
        <v>0</v>
      </c>
      <c r="BC25" s="48" t="str">
        <f>SpellNumber(L25,BB25)</f>
        <v> Zero Only</v>
      </c>
      <c r="IE25" s="14"/>
      <c r="IF25" s="14"/>
      <c r="IG25" s="14"/>
      <c r="IH25" s="14"/>
      <c r="II25" s="14"/>
    </row>
    <row r="26" spans="1:243" s="13" customFormat="1" ht="51" customHeight="1">
      <c r="A26" s="55" t="s">
        <v>40</v>
      </c>
      <c r="B26" s="55"/>
      <c r="C26" s="81" t="str">
        <f>SpellNumber($E$2,BB24)</f>
        <v>INR Zero Only</v>
      </c>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IE26" s="14"/>
      <c r="IF26" s="14"/>
      <c r="IG26" s="14"/>
      <c r="IH26" s="14"/>
      <c r="II26" s="14"/>
    </row>
    <row r="27" spans="3:243" s="9" customFormat="1" ht="14.25">
      <c r="C27" s="15"/>
      <c r="D27" s="18"/>
      <c r="E27" s="15"/>
      <c r="F27" s="15"/>
      <c r="G27" s="15"/>
      <c r="H27" s="15"/>
      <c r="I27" s="15"/>
      <c r="J27" s="15"/>
      <c r="K27" s="15"/>
      <c r="L27" s="15"/>
      <c r="M27" s="15"/>
      <c r="O27" s="15"/>
      <c r="BA27" s="15"/>
      <c r="BC27" s="15"/>
      <c r="IE27" s="10"/>
      <c r="IF27" s="10"/>
      <c r="IG27" s="10"/>
      <c r="IH27" s="10"/>
      <c r="II27" s="10"/>
    </row>
  </sheetData>
  <sheetProtection password="CE88" sheet="1"/>
  <mergeCells count="8">
    <mergeCell ref="A9:BC9"/>
    <mergeCell ref="C26:BC26"/>
    <mergeCell ref="A1:L1"/>
    <mergeCell ref="A4:BC4"/>
    <mergeCell ref="A5:BC5"/>
    <mergeCell ref="A6:BC6"/>
    <mergeCell ref="A7:BC7"/>
    <mergeCell ref="B8:BC8"/>
  </mergeCells>
  <dataValidations count="20">
    <dataValidation type="list" allowBlank="1" showInputMessage="1" showErrorMessage="1" sqref="L20 L21 L22 L13 L14 L15 L16 L17 L18 L19 L23">
      <formula1>"INR"</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dataValidation allowBlank="1" showInputMessage="1" showErrorMessage="1" promptTitle="Units" prompt="Please enter Units in text" sqref="E13:E23"/>
    <dataValidation allowBlank="1" showInputMessage="1" showErrorMessage="1" promptTitle="Addition / Deduction" prompt="Please Choose the correct One" sqref="J13:J23"/>
    <dataValidation type="list" showInputMessage="1" showErrorMessage="1" sqref="I13:I23">
      <formula1>"Excess(+), Less(-)"</formula1>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list" allowBlank="1" showInputMessage="1" showErrorMessage="1" sqref="K13:K2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2</v>
      </c>
      <c r="F6" s="88"/>
      <c r="G6" s="88"/>
      <c r="H6" s="88"/>
      <c r="I6" s="88"/>
      <c r="J6" s="88"/>
      <c r="K6" s="88"/>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Subrata AEGCL</cp:lastModifiedBy>
  <cp:lastPrinted>2022-10-14T06:41:45Z</cp:lastPrinted>
  <dcterms:created xsi:type="dcterms:W3CDTF">2009-01-30T06:42:42Z</dcterms:created>
  <dcterms:modified xsi:type="dcterms:W3CDTF">2024-03-16T09:19:17Z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