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<sst xmlns="http://schemas.openxmlformats.org/spreadsheetml/2006/main" count="378" uniqueCount="152">
  <si>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</si>
  <si>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</si>
  <si>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</si>
  <si>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</si>
  <si>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</si>
  <si>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</si>
  <si>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</si>
  <si>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</si>
  <si>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</si>
  <si>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</si>
  <si>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</si>
  <si>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</si>
  <si>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</si>
  <si>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</si>
  <si>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</si>
  <si>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</si>
  <si>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</si>
  <si>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</si>
  <si>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</si>
  <si>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</si>
  <si>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</si>
  <si>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</si>
  <si>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</si>
  <si>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</si>
  <si>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</si>
  <si>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</si>
  <si>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</si>
  <si>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</si>
  <si>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</si>
  <si>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</si>
  <si>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</si>
  <si>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</si>
  <si>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</si>
  <si>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</si>
  <si>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</si>
  <si>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</si>
  <si>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</si>
  <si>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</si>
  <si>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</si>
  <si>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</si>
  <si>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</si>
  <si>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</si>
  <si>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</si>
  <si>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</si>
  <si>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</si>
  <si>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</si>
  <si>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</si>
  <si>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</si>
  <si>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</si>
  <si>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</si>
  <si>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</si>
  <si>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</si>
  <si>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</si>
  <si>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</si>
  <si>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</si>
  <si>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</si>
  <si>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</si>
  <si>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</si>
  <si>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</si>
  <si>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</si>
  <si>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</si>
  <si>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</si>
  <si>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</si>
  <si>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</si>
  <si>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</si>
  <si>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</si>
  <si>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</si>
  <si>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</si>
  <si>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</si>
  <si>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</si>
  <si>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</si>
  <si>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</si>
  <si>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</si>
  <si>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</si>
  <si>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</si>
  <si>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</si>
  <si>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</si>
  <si>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</si>
  <si>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</si>
  <si>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</si>
  <si>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</si>
  <si>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</si>
  <si>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</si>
  <si>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</si>
  <si>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</si>
  <si>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</si>
  <si>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</si>
  <si>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</si>
  <si>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</si>
  <si>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</si>
  <si>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</si>
  <si>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</si>
  <si>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</si>
  <si>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</si>
  <si>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</si>
  <si>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</si>
  <si>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Supply of Lattice Structures</t>
  </si>
  <si>
    <t>33kV C9 column (with 2.5 m peak, and with beam levels at both 5.5m and 7.5m) suitable for handling twin ACSR Zebra conductor charges etc complete</t>
  </si>
  <si>
    <t>33kV C7 column (without peak, and with beam levels at  5.5m) suitable for handling twin ACSR Zebra conductor</t>
  </si>
  <si>
    <t>33kV B5 beam suitable for handling twin ACSR Zebra conductor</t>
  </si>
  <si>
    <t>Supply of Disc Insulator</t>
  </si>
  <si>
    <t>33kV, 2x120kN Double Tension string insulators and hardware fittings suitable for Twin ACSR Zebra conductors</t>
  </si>
  <si>
    <t>33kV, 2x90kN Double Suspension string insulators and hardware fittings suitable for Twin ACSR Zebra conductors</t>
  </si>
  <si>
    <t>Supply of Earthing material                                                                               (Note: Quantity of earthing may vary as per site requirement)</t>
  </si>
  <si>
    <t xml:space="preserve">65x12 mm GI Flat for earthing of equipment, structures, etc.       </t>
  </si>
  <si>
    <t>40mm dia, 3 m long GI Pipe electrode with treated pit</t>
  </si>
  <si>
    <t>Other earthing accessories</t>
  </si>
  <si>
    <t>Supply of Lightning Protection</t>
  </si>
  <si>
    <t>7/3.66 mm GI steel wires (Shield wire) (Quanity of shield wire may vary as per site requirement)</t>
  </si>
  <si>
    <t>1.5 m long Lightning spikes</t>
  </si>
  <si>
    <t>Supply of Post Insulator alongwith mounting structures</t>
  </si>
  <si>
    <t>36KV, 1 phase Solid core bus post insulator suitable for holding twin ACSR Zebra conductor (creepage distance 31mm/kV) hardware fittings, clamps &amp; connectors etc.</t>
  </si>
  <si>
    <t>Mounting structures for 36kV PI with nuts bolts and foundation bolts</t>
  </si>
  <si>
    <t>Supply of Condutor and accessories</t>
  </si>
  <si>
    <t>ACSR Zebra conductor</t>
  </si>
  <si>
    <t>Supply of Clamps and connectors</t>
  </si>
  <si>
    <t>Tension clamp suitable for twin ACSR Zebra conductor complete with all hardware fittings</t>
  </si>
  <si>
    <t>Suspension clamp suitable for twin ACSR Zebra conductor complete with all hardware fittings</t>
  </si>
  <si>
    <t>Spacer for ACSR Zebra conductor</t>
  </si>
  <si>
    <t>T clamp for Zebra to Zebra</t>
  </si>
  <si>
    <t>PG Clamp for ACSR Zebra conductor</t>
  </si>
  <si>
    <t>33kV Isolator clamps suitable for twin zebra</t>
  </si>
  <si>
    <t>Other clamps and connectors and hardware fittings as per site requirement.</t>
  </si>
  <si>
    <t>Dismantling, erection ,installation, commissioning and other services</t>
  </si>
  <si>
    <t>Erection of C9 column</t>
  </si>
  <si>
    <t>Construction of foundations for lattice steel columns 'C9'  including supply of all foundation materials and labour</t>
  </si>
  <si>
    <t>CErection of B5 beam</t>
  </si>
  <si>
    <t>Erection of 36kV Post Insulator, 1 phase Solid core bus post insulator suitable for holding twin ACSR Zebra conductor (creepage distance 31mm/kV) hardware fittings, clamps &amp; connectors etc.</t>
  </si>
  <si>
    <t>Erection of Mounting structures of 36kV Post Insulators as required including construction of foundation and supply of all foundation materials and labour</t>
  </si>
  <si>
    <t>Complete dismantling of BUS 3 conductors, with all associtaed works, including shifting of the same to the AEGCL store house</t>
  </si>
  <si>
    <t>Erection of dismantled rail pole structure for construction of take off gantry for Sivsagar and Geleky feeder (including foundation)</t>
  </si>
  <si>
    <t>Lowering and re-stringing of outgoing feeder conductor of 33KV Galeky and Sivasagr-2 feeders including erection of 02 No of MS channel beam for mechanical support</t>
  </si>
  <si>
    <t xml:space="preserve">Hoisting and erection of disc Insulators, Hardware Fittings,clamps and connectors, lightning spikes &amp; Stringing of Conductors, shield wires etc. </t>
  </si>
  <si>
    <t>Stringing of ACSR Zebra conductor with required jumpering</t>
  </si>
  <si>
    <t>Stringing of 7/3.66mm GI steel wires (shield wires) and erection of lightning spikes</t>
  </si>
  <si>
    <t>Erection of clamps and connectors as per site requirement</t>
  </si>
  <si>
    <t>Installation of earthing system</t>
  </si>
  <si>
    <t>Installation of earthing system with GI Flats, Pipe electrode, construction of treated earth pits</t>
  </si>
  <si>
    <t>MT</t>
  </si>
  <si>
    <t>Sets</t>
  </si>
  <si>
    <t>meters</t>
  </si>
  <si>
    <t>Lot</t>
  </si>
  <si>
    <t>LS</t>
  </si>
  <si>
    <t>Job</t>
  </si>
  <si>
    <t>m</t>
  </si>
  <si>
    <t>Tender Inviting Authority: Assam Electricity Grid Corporation Limited</t>
  </si>
  <si>
    <t>Name of Work: Augmentation of 33kV Bus-III at Nazira GSS</t>
  </si>
  <si>
    <t>BI01010001010000000000000515BI0100001155</t>
  </si>
  <si>
    <t>BI01010001010000000000000515BI0100001156</t>
  </si>
  <si>
    <t>GST, 18%</t>
  </si>
  <si>
    <t>Freight Charges ( Unloading &amp; Stacking), 5% (sl no 1 to 7)</t>
  </si>
  <si>
    <t>NIT No: AEGCL/DGM/UATTC/O&amp;M/T-31/BUS-III/2022/1766, Dt:17-02-2022</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</si>
</sst>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0"/>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0"/>
      <color theme="1"/>
      <name val="Arial Narrow"/>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8">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72" fontId="67"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0" fontId="69" fillId="0" borderId="13" xfId="0" applyFont="1" applyFill="1" applyBorder="1" applyAlignment="1">
      <alignment horizontal="left" vertical="center" wrapText="1"/>
    </xf>
    <xf numFmtId="0" fontId="3" fillId="0" borderId="0" xfId="57" applyNumberFormat="1" applyFont="1" applyFill="1" applyAlignment="1" applyProtection="1">
      <alignment vertical="center"/>
      <protection/>
    </xf>
    <xf numFmtId="0" fontId="59" fillId="0" borderId="0" xfId="57" applyNumberFormat="1" applyFont="1" applyFill="1" applyAlignment="1" applyProtection="1">
      <alignment vertical="center"/>
      <protection/>
    </xf>
    <xf numFmtId="172" fontId="2" fillId="0" borderId="13" xfId="57" applyNumberFormat="1" applyFont="1" applyFill="1" applyBorder="1" applyAlignment="1" applyProtection="1">
      <alignment horizontal="righ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61"/>
  <sheetViews>
    <sheetView showGridLines="0" zoomScale="73" zoomScaleNormal="73" zoomScalePageLayoutView="0" workbookViewId="0" topLeftCell="A1">
      <selection activeCell="M14" sqref="M14"/>
    </sheetView>
  </sheetViews>
  <sheetFormatPr defaultColWidth="9.140625" defaultRowHeight="15"/>
  <cols>
    <col min="1" max="1" width="15.421875" style="58" customWidth="1"/>
    <col min="2" max="2" width="77.57421875" style="58" customWidth="1"/>
    <col min="3" max="3" width="10.140625" style="58" hidden="1" customWidth="1"/>
    <col min="4" max="4" width="14.5742187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81" t="str">
        <f>B2&amp;" BoQ"</f>
        <v>Item Rate BoQ</v>
      </c>
      <c r="B1" s="81"/>
      <c r="C1" s="81"/>
      <c r="D1" s="81"/>
      <c r="E1" s="81"/>
      <c r="F1" s="81"/>
      <c r="G1" s="81"/>
      <c r="H1" s="81"/>
      <c r="I1" s="81"/>
      <c r="J1" s="81"/>
      <c r="K1" s="81"/>
      <c r="L1" s="81"/>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2" t="s">
        <v>145</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7"/>
      <c r="IF4" s="7"/>
      <c r="IG4" s="7"/>
      <c r="IH4" s="7"/>
      <c r="II4" s="7"/>
    </row>
    <row r="5" spans="1:243" s="6" customFormat="1" ht="30.75" customHeight="1">
      <c r="A5" s="82" t="s">
        <v>146</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7"/>
      <c r="IF5" s="7"/>
      <c r="IG5" s="7"/>
      <c r="IH5" s="7"/>
      <c r="II5" s="7"/>
    </row>
    <row r="6" spans="1:243" s="6" customFormat="1" ht="30.75" customHeight="1">
      <c r="A6" s="82" t="s">
        <v>151</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7"/>
      <c r="IF6" s="7"/>
      <c r="IG6" s="7"/>
      <c r="IH6" s="7"/>
      <c r="II6" s="7"/>
    </row>
    <row r="7" spans="1:243" s="6" customFormat="1" ht="29.25" customHeight="1" hidden="1">
      <c r="A7" s="83" t="s">
        <v>10</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7"/>
      <c r="IF7" s="7"/>
      <c r="IG7" s="7"/>
      <c r="IH7" s="7"/>
      <c r="II7" s="7"/>
    </row>
    <row r="8" spans="1:243" s="72" customFormat="1" ht="61.5" customHeight="1">
      <c r="A8" s="8" t="s">
        <v>66</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73"/>
      <c r="IF8" s="73"/>
      <c r="IG8" s="73"/>
      <c r="IH8" s="73"/>
      <c r="II8" s="73"/>
    </row>
    <row r="9" spans="1:243" s="9" customFormat="1" ht="61.5" customHeight="1">
      <c r="A9" s="75" t="s">
        <v>11</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0"/>
      <c r="IF9" s="10"/>
      <c r="IG9" s="10"/>
      <c r="IH9" s="10"/>
      <c r="II9" s="10"/>
    </row>
    <row r="10" spans="1:243" s="12" customFormat="1" ht="18.75" customHeight="1">
      <c r="A10" s="11" t="s">
        <v>12</v>
      </c>
      <c r="B10" s="11" t="s">
        <v>13</v>
      </c>
      <c r="C10" s="11" t="s">
        <v>13</v>
      </c>
      <c r="D10" s="11" t="s">
        <v>12</v>
      </c>
      <c r="E10" s="11" t="s">
        <v>13</v>
      </c>
      <c r="F10" s="11" t="s">
        <v>14</v>
      </c>
      <c r="G10" s="11" t="s">
        <v>14</v>
      </c>
      <c r="H10" s="11" t="s">
        <v>15</v>
      </c>
      <c r="I10" s="11" t="s">
        <v>13</v>
      </c>
      <c r="J10" s="11" t="s">
        <v>12</v>
      </c>
      <c r="K10" s="11" t="s">
        <v>16</v>
      </c>
      <c r="L10" s="11" t="s">
        <v>13</v>
      </c>
      <c r="M10" s="11" t="s">
        <v>12</v>
      </c>
      <c r="N10" s="11" t="s">
        <v>14</v>
      </c>
      <c r="O10" s="11" t="s">
        <v>14</v>
      </c>
      <c r="P10" s="11" t="s">
        <v>14</v>
      </c>
      <c r="Q10" s="11" t="s">
        <v>14</v>
      </c>
      <c r="R10" s="11" t="s">
        <v>15</v>
      </c>
      <c r="S10" s="11" t="s">
        <v>15</v>
      </c>
      <c r="T10" s="11" t="s">
        <v>14</v>
      </c>
      <c r="U10" s="11" t="s">
        <v>14</v>
      </c>
      <c r="V10" s="11" t="s">
        <v>14</v>
      </c>
      <c r="W10" s="11" t="s">
        <v>14</v>
      </c>
      <c r="X10" s="11" t="s">
        <v>15</v>
      </c>
      <c r="Y10" s="11" t="s">
        <v>15</v>
      </c>
      <c r="Z10" s="11" t="s">
        <v>14</v>
      </c>
      <c r="AA10" s="11" t="s">
        <v>14</v>
      </c>
      <c r="AB10" s="11" t="s">
        <v>14</v>
      </c>
      <c r="AC10" s="11" t="s">
        <v>14</v>
      </c>
      <c r="AD10" s="11" t="s">
        <v>15</v>
      </c>
      <c r="AE10" s="11" t="s">
        <v>15</v>
      </c>
      <c r="AF10" s="11" t="s">
        <v>14</v>
      </c>
      <c r="AG10" s="11" t="s">
        <v>14</v>
      </c>
      <c r="AH10" s="11" t="s">
        <v>14</v>
      </c>
      <c r="AI10" s="11" t="s">
        <v>14</v>
      </c>
      <c r="AJ10" s="11" t="s">
        <v>15</v>
      </c>
      <c r="AK10" s="11" t="s">
        <v>15</v>
      </c>
      <c r="AL10" s="11" t="s">
        <v>14</v>
      </c>
      <c r="AM10" s="11" t="s">
        <v>14</v>
      </c>
      <c r="AN10" s="11" t="s">
        <v>14</v>
      </c>
      <c r="AO10" s="11" t="s">
        <v>14</v>
      </c>
      <c r="AP10" s="11" t="s">
        <v>15</v>
      </c>
      <c r="AQ10" s="11" t="s">
        <v>15</v>
      </c>
      <c r="AR10" s="11" t="s">
        <v>14</v>
      </c>
      <c r="AS10" s="11" t="s">
        <v>14</v>
      </c>
      <c r="AT10" s="11" t="s">
        <v>12</v>
      </c>
      <c r="AU10" s="11" t="s">
        <v>12</v>
      </c>
      <c r="AV10" s="11" t="s">
        <v>15</v>
      </c>
      <c r="AW10" s="11" t="s">
        <v>15</v>
      </c>
      <c r="AX10" s="11" t="s">
        <v>12</v>
      </c>
      <c r="AY10" s="11" t="s">
        <v>12</v>
      </c>
      <c r="AZ10" s="11" t="s">
        <v>17</v>
      </c>
      <c r="BA10" s="11" t="s">
        <v>12</v>
      </c>
      <c r="BB10" s="11" t="s">
        <v>12</v>
      </c>
      <c r="BC10" s="11" t="s">
        <v>13</v>
      </c>
      <c r="IE10" s="13"/>
      <c r="IF10" s="13"/>
      <c r="IG10" s="13"/>
      <c r="IH10" s="13"/>
      <c r="II10" s="13"/>
    </row>
    <row r="11" spans="1:243" s="12" customFormat="1" ht="94.5" customHeight="1">
      <c r="A11" s="11" t="s">
        <v>0</v>
      </c>
      <c r="B11" s="11" t="s">
        <v>18</v>
      </c>
      <c r="C11" s="11" t="s">
        <v>1</v>
      </c>
      <c r="D11" s="11" t="s">
        <v>19</v>
      </c>
      <c r="E11" s="11" t="s">
        <v>20</v>
      </c>
      <c r="F11" s="11" t="s">
        <v>68</v>
      </c>
      <c r="G11" s="11"/>
      <c r="H11" s="11"/>
      <c r="I11" s="11" t="s">
        <v>21</v>
      </c>
      <c r="J11" s="11" t="s">
        <v>22</v>
      </c>
      <c r="K11" s="11" t="s">
        <v>23</v>
      </c>
      <c r="L11" s="11" t="s">
        <v>24</v>
      </c>
      <c r="M11" s="14" t="s">
        <v>67</v>
      </c>
      <c r="N11" s="11" t="s">
        <v>25</v>
      </c>
      <c r="O11" s="11" t="s">
        <v>149</v>
      </c>
      <c r="P11" s="11" t="s">
        <v>150</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70" t="s">
        <v>69</v>
      </c>
      <c r="BB11" s="15" t="s">
        <v>30</v>
      </c>
      <c r="BC11" s="15" t="s">
        <v>31</v>
      </c>
      <c r="IE11" s="13"/>
      <c r="IF11" s="13"/>
      <c r="IG11" s="13"/>
      <c r="IH11" s="13"/>
      <c r="II11" s="13"/>
    </row>
    <row r="12" spans="1:243" s="12" customFormat="1" ht="15">
      <c r="A12" s="16">
        <v>1</v>
      </c>
      <c r="B12" s="16">
        <v>2</v>
      </c>
      <c r="C12" s="16">
        <v>3</v>
      </c>
      <c r="D12" s="16">
        <v>4</v>
      </c>
      <c r="E12" s="16">
        <v>5</v>
      </c>
      <c r="F12" s="16">
        <v>6</v>
      </c>
      <c r="G12" s="16">
        <v>7</v>
      </c>
      <c r="H12" s="16">
        <v>8</v>
      </c>
      <c r="I12" s="16">
        <v>9</v>
      </c>
      <c r="J12" s="16">
        <v>10</v>
      </c>
      <c r="K12" s="16">
        <v>11</v>
      </c>
      <c r="L12" s="16">
        <v>12</v>
      </c>
      <c r="M12" s="16">
        <v>13</v>
      </c>
      <c r="N12" s="16">
        <v>14</v>
      </c>
      <c r="O12" s="16">
        <v>15</v>
      </c>
      <c r="P12" s="16">
        <v>16</v>
      </c>
      <c r="Q12" s="16">
        <v>17</v>
      </c>
      <c r="R12" s="16">
        <v>18</v>
      </c>
      <c r="S12" s="16">
        <v>19</v>
      </c>
      <c r="T12" s="16">
        <v>20</v>
      </c>
      <c r="U12" s="16">
        <v>21</v>
      </c>
      <c r="V12" s="16">
        <v>22</v>
      </c>
      <c r="W12" s="16">
        <v>23</v>
      </c>
      <c r="X12" s="16">
        <v>24</v>
      </c>
      <c r="Y12" s="16">
        <v>25</v>
      </c>
      <c r="Z12" s="16">
        <v>26</v>
      </c>
      <c r="AA12" s="16">
        <v>27</v>
      </c>
      <c r="AB12" s="16">
        <v>28</v>
      </c>
      <c r="AC12" s="16">
        <v>29</v>
      </c>
      <c r="AD12" s="16">
        <v>30</v>
      </c>
      <c r="AE12" s="16">
        <v>31</v>
      </c>
      <c r="AF12" s="16">
        <v>32</v>
      </c>
      <c r="AG12" s="16">
        <v>33</v>
      </c>
      <c r="AH12" s="16">
        <v>34</v>
      </c>
      <c r="AI12" s="16">
        <v>35</v>
      </c>
      <c r="AJ12" s="16">
        <v>36</v>
      </c>
      <c r="AK12" s="16">
        <v>37</v>
      </c>
      <c r="AL12" s="16">
        <v>38</v>
      </c>
      <c r="AM12" s="16">
        <v>39</v>
      </c>
      <c r="AN12" s="16">
        <v>40</v>
      </c>
      <c r="AO12" s="16">
        <v>41</v>
      </c>
      <c r="AP12" s="16">
        <v>42</v>
      </c>
      <c r="AQ12" s="16">
        <v>43</v>
      </c>
      <c r="AR12" s="16">
        <v>44</v>
      </c>
      <c r="AS12" s="16">
        <v>45</v>
      </c>
      <c r="AT12" s="16">
        <v>46</v>
      </c>
      <c r="AU12" s="16">
        <v>47</v>
      </c>
      <c r="AV12" s="16">
        <v>48</v>
      </c>
      <c r="AW12" s="16">
        <v>49</v>
      </c>
      <c r="AX12" s="16">
        <v>50</v>
      </c>
      <c r="AY12" s="16">
        <v>51</v>
      </c>
      <c r="AZ12" s="16">
        <v>52</v>
      </c>
      <c r="BA12" s="16">
        <v>53</v>
      </c>
      <c r="BB12" s="16">
        <v>54</v>
      </c>
      <c r="BC12" s="16">
        <v>55</v>
      </c>
      <c r="IE12" s="13"/>
      <c r="IF12" s="13"/>
      <c r="IG12" s="13"/>
      <c r="IH12" s="13"/>
      <c r="II12" s="13"/>
    </row>
    <row r="13" spans="1:243" s="32" customFormat="1" ht="18.75" customHeight="1">
      <c r="A13" s="17">
        <v>1</v>
      </c>
      <c r="B13" s="18" t="s">
        <v>96</v>
      </c>
      <c r="C13" s="19" t="s">
        <v>32</v>
      </c>
      <c r="D13" s="20"/>
      <c r="E13" s="21"/>
      <c r="F13" s="20"/>
      <c r="G13" s="22"/>
      <c r="H13" s="22"/>
      <c r="I13" s="20"/>
      <c r="J13" s="23"/>
      <c r="K13" s="24"/>
      <c r="L13" s="24"/>
      <c r="M13" s="25"/>
      <c r="N13" s="26"/>
      <c r="O13" s="26"/>
      <c r="P13" s="27"/>
      <c r="Q13" s="26"/>
      <c r="R13" s="26"/>
      <c r="S13" s="28"/>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29"/>
      <c r="BB13" s="30"/>
      <c r="BC13" s="31"/>
      <c r="IE13" s="33">
        <v>1</v>
      </c>
      <c r="IF13" s="33" t="s">
        <v>33</v>
      </c>
      <c r="IG13" s="33" t="s">
        <v>34</v>
      </c>
      <c r="IH13" s="33">
        <v>10</v>
      </c>
      <c r="II13" s="33" t="s">
        <v>35</v>
      </c>
    </row>
    <row r="14" spans="1:243" s="32" customFormat="1" ht="49.5" customHeight="1">
      <c r="A14" s="17">
        <v>1.1</v>
      </c>
      <c r="B14" s="31" t="s">
        <v>97</v>
      </c>
      <c r="C14" s="19" t="s">
        <v>36</v>
      </c>
      <c r="D14" s="68">
        <v>7.5</v>
      </c>
      <c r="E14" s="21" t="s">
        <v>138</v>
      </c>
      <c r="F14" s="69">
        <v>95000</v>
      </c>
      <c r="G14" s="34"/>
      <c r="H14" s="22"/>
      <c r="I14" s="20" t="s">
        <v>38</v>
      </c>
      <c r="J14" s="23">
        <f>IF(I14="Less(-)",-1,1)</f>
        <v>1</v>
      </c>
      <c r="K14" s="24" t="s">
        <v>63</v>
      </c>
      <c r="L14" s="24" t="s">
        <v>7</v>
      </c>
      <c r="M14" s="67"/>
      <c r="N14" s="35"/>
      <c r="O14" s="74">
        <f>((M14*D14)+P14)*18%</f>
        <v>0</v>
      </c>
      <c r="P14" s="36">
        <f>(M14*D14)*5%</f>
        <v>0</v>
      </c>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5">
        <f>total_amount_ba($B$2,$D$2,D14,F14,J14,K14,M14)</f>
        <v>0</v>
      </c>
      <c r="BB14" s="65">
        <f>BA14+SUM(N14:AZ14)</f>
        <v>0</v>
      </c>
      <c r="BC14" s="31" t="str">
        <f>SpellNumber(L14,BB14)</f>
        <v>INR Zero Only</v>
      </c>
      <c r="IE14" s="33">
        <v>1.01</v>
      </c>
      <c r="IF14" s="33" t="s">
        <v>39</v>
      </c>
      <c r="IG14" s="33" t="s">
        <v>34</v>
      </c>
      <c r="IH14" s="33">
        <v>123.223</v>
      </c>
      <c r="II14" s="33" t="s">
        <v>37</v>
      </c>
    </row>
    <row r="15" spans="1:243" s="32" customFormat="1" ht="32.25" customHeight="1">
      <c r="A15" s="17">
        <v>1.2</v>
      </c>
      <c r="B15" s="31" t="s">
        <v>98</v>
      </c>
      <c r="C15" s="19" t="s">
        <v>40</v>
      </c>
      <c r="D15" s="68">
        <v>0</v>
      </c>
      <c r="E15" s="21" t="s">
        <v>138</v>
      </c>
      <c r="F15" s="69">
        <v>95000</v>
      </c>
      <c r="G15" s="34"/>
      <c r="H15" s="34"/>
      <c r="I15" s="20" t="s">
        <v>38</v>
      </c>
      <c r="J15" s="23">
        <f>IF(I15="Less(-)",-1,1)</f>
        <v>1</v>
      </c>
      <c r="K15" s="24" t="s">
        <v>63</v>
      </c>
      <c r="L15" s="24" t="s">
        <v>7</v>
      </c>
      <c r="M15" s="67"/>
      <c r="N15" s="35"/>
      <c r="O15" s="74">
        <f aca="true" t="shared" si="0" ref="O15:O57">((M15*D15)+P15)*18%</f>
        <v>0</v>
      </c>
      <c r="P15" s="36">
        <f aca="true" t="shared" si="1" ref="P15:P40">(M15*D15)*5%</f>
        <v>0</v>
      </c>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5">
        <f>total_amount_ba($B$2,$D$2,D15,F15,J15,K15,M15)</f>
        <v>0</v>
      </c>
      <c r="BB15" s="65">
        <f>BA15+SUM(N15:AZ15)</f>
        <v>0</v>
      </c>
      <c r="BC15" s="31" t="str">
        <f>SpellNumber(L15,BB15)</f>
        <v>INR Zero Only</v>
      </c>
      <c r="IE15" s="33">
        <v>1.02</v>
      </c>
      <c r="IF15" s="33" t="s">
        <v>41</v>
      </c>
      <c r="IG15" s="33" t="s">
        <v>42</v>
      </c>
      <c r="IH15" s="33">
        <v>213</v>
      </c>
      <c r="II15" s="33" t="s">
        <v>37</v>
      </c>
    </row>
    <row r="16" spans="1:243" s="32" customFormat="1" ht="18.75" customHeight="1">
      <c r="A16" s="17">
        <v>1.3</v>
      </c>
      <c r="B16" s="31" t="s">
        <v>99</v>
      </c>
      <c r="C16" s="19" t="s">
        <v>43</v>
      </c>
      <c r="D16" s="68">
        <v>1.95</v>
      </c>
      <c r="E16" s="21" t="s">
        <v>138</v>
      </c>
      <c r="F16" s="69">
        <v>95000</v>
      </c>
      <c r="G16" s="34"/>
      <c r="H16" s="34"/>
      <c r="I16" s="20" t="s">
        <v>38</v>
      </c>
      <c r="J16" s="23">
        <f>IF(I16="Less(-)",-1,1)</f>
        <v>1</v>
      </c>
      <c r="K16" s="24" t="s">
        <v>63</v>
      </c>
      <c r="L16" s="24" t="s">
        <v>7</v>
      </c>
      <c r="M16" s="67"/>
      <c r="N16" s="35"/>
      <c r="O16" s="74">
        <f t="shared" si="0"/>
        <v>0</v>
      </c>
      <c r="P16" s="36">
        <f t="shared" si="1"/>
        <v>0</v>
      </c>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5">
        <f>total_amount_ba($B$2,$D$2,D16,F16,J16,K16,M16)</f>
        <v>0</v>
      </c>
      <c r="BB16" s="65">
        <f>BA16+SUM(N16:AZ16)</f>
        <v>0</v>
      </c>
      <c r="BC16" s="31" t="str">
        <f>SpellNumber(L16,BB16)</f>
        <v>INR Zero Only</v>
      </c>
      <c r="IE16" s="33">
        <v>2</v>
      </c>
      <c r="IF16" s="33" t="s">
        <v>33</v>
      </c>
      <c r="IG16" s="33" t="s">
        <v>44</v>
      </c>
      <c r="IH16" s="33">
        <v>10</v>
      </c>
      <c r="II16" s="33" t="s">
        <v>37</v>
      </c>
    </row>
    <row r="17" spans="1:243" s="32" customFormat="1" ht="18.75" customHeight="1">
      <c r="A17" s="17">
        <v>2</v>
      </c>
      <c r="B17" s="18" t="s">
        <v>100</v>
      </c>
      <c r="C17" s="19" t="s">
        <v>45</v>
      </c>
      <c r="D17" s="20"/>
      <c r="E17" s="21"/>
      <c r="F17" s="20"/>
      <c r="G17" s="22"/>
      <c r="H17" s="22"/>
      <c r="I17" s="20"/>
      <c r="J17" s="23"/>
      <c r="K17" s="24"/>
      <c r="L17" s="24"/>
      <c r="M17" s="25"/>
      <c r="N17" s="26"/>
      <c r="O17" s="74">
        <f t="shared" si="0"/>
        <v>0</v>
      </c>
      <c r="P17" s="36">
        <f t="shared" si="1"/>
        <v>0</v>
      </c>
      <c r="Q17" s="26"/>
      <c r="R17" s="26"/>
      <c r="S17" s="28"/>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29"/>
      <c r="BB17" s="30"/>
      <c r="BC17" s="31"/>
      <c r="IE17" s="33"/>
      <c r="IF17" s="33"/>
      <c r="IG17" s="33"/>
      <c r="IH17" s="33"/>
      <c r="II17" s="33"/>
    </row>
    <row r="18" spans="1:243" s="32" customFormat="1" ht="34.5" customHeight="1">
      <c r="A18" s="17">
        <v>2.1</v>
      </c>
      <c r="B18" s="31" t="s">
        <v>101</v>
      </c>
      <c r="C18" s="19" t="s">
        <v>48</v>
      </c>
      <c r="D18" s="68">
        <v>15</v>
      </c>
      <c r="E18" s="21" t="s">
        <v>139</v>
      </c>
      <c r="F18" s="69">
        <v>13700</v>
      </c>
      <c r="G18" s="34"/>
      <c r="H18" s="34"/>
      <c r="I18" s="20" t="s">
        <v>38</v>
      </c>
      <c r="J18" s="23">
        <f>IF(I18="Less(-)",-1,1)</f>
        <v>1</v>
      </c>
      <c r="K18" s="24" t="s">
        <v>63</v>
      </c>
      <c r="L18" s="24" t="s">
        <v>7</v>
      </c>
      <c r="M18" s="67"/>
      <c r="N18" s="35"/>
      <c r="O18" s="74">
        <f t="shared" si="0"/>
        <v>0</v>
      </c>
      <c r="P18" s="36">
        <f t="shared" si="1"/>
        <v>0</v>
      </c>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5">
        <f>total_amount_ba($B$2,$D$2,D18,F18,J18,K18,M18)</f>
        <v>0</v>
      </c>
      <c r="BB18" s="65">
        <f>BA18+SUM(N18:AZ18)</f>
        <v>0</v>
      </c>
      <c r="BC18" s="31" t="str">
        <f>SpellNumber(L18,BB18)</f>
        <v>INR Zero Only</v>
      </c>
      <c r="IE18" s="33"/>
      <c r="IF18" s="33"/>
      <c r="IG18" s="33"/>
      <c r="IH18" s="33"/>
      <c r="II18" s="33"/>
    </row>
    <row r="19" spans="1:243" s="32" customFormat="1" ht="34.5" customHeight="1">
      <c r="A19" s="17">
        <v>2.2</v>
      </c>
      <c r="B19" s="31" t="s">
        <v>102</v>
      </c>
      <c r="C19" s="19" t="s">
        <v>49</v>
      </c>
      <c r="D19" s="68">
        <v>4</v>
      </c>
      <c r="E19" s="21" t="s">
        <v>139</v>
      </c>
      <c r="F19" s="69">
        <v>9137</v>
      </c>
      <c r="G19" s="34"/>
      <c r="H19" s="34"/>
      <c r="I19" s="20" t="s">
        <v>38</v>
      </c>
      <c r="J19" s="23">
        <f aca="true" t="shared" si="2" ref="J19:J29">IF(I19="Less(-)",-1,1)</f>
        <v>1</v>
      </c>
      <c r="K19" s="24" t="s">
        <v>63</v>
      </c>
      <c r="L19" s="24" t="s">
        <v>7</v>
      </c>
      <c r="M19" s="67"/>
      <c r="N19" s="35"/>
      <c r="O19" s="74">
        <f t="shared" si="0"/>
        <v>0</v>
      </c>
      <c r="P19" s="36">
        <f t="shared" si="1"/>
        <v>0</v>
      </c>
      <c r="Q19" s="35"/>
      <c r="R19" s="35"/>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65">
        <f aca="true" t="shared" si="3" ref="BA19:BA29">total_amount_ba($B$2,$D$2,D19,F19,J19,K19,M19)</f>
        <v>0</v>
      </c>
      <c r="BB19" s="65">
        <f aca="true" t="shared" si="4" ref="BB19:BB29">BA19+SUM(N19:AZ19)</f>
        <v>0</v>
      </c>
      <c r="BC19" s="31" t="str">
        <f aca="true" t="shared" si="5" ref="BC19:BC29">SpellNumber(L19,BB19)</f>
        <v>INR Zero Only</v>
      </c>
      <c r="IE19" s="33"/>
      <c r="IF19" s="33"/>
      <c r="IG19" s="33"/>
      <c r="IH19" s="33"/>
      <c r="II19" s="33"/>
    </row>
    <row r="20" spans="1:243" s="32" customFormat="1" ht="18.75" customHeight="1">
      <c r="A20" s="17">
        <v>3</v>
      </c>
      <c r="B20" s="18" t="s">
        <v>103</v>
      </c>
      <c r="C20" s="19" t="s">
        <v>50</v>
      </c>
      <c r="D20" s="20"/>
      <c r="E20" s="21"/>
      <c r="F20" s="20"/>
      <c r="G20" s="22"/>
      <c r="H20" s="22"/>
      <c r="I20" s="20"/>
      <c r="J20" s="23"/>
      <c r="K20" s="24"/>
      <c r="L20" s="24"/>
      <c r="M20" s="25"/>
      <c r="N20" s="26"/>
      <c r="O20" s="74">
        <f t="shared" si="0"/>
        <v>0</v>
      </c>
      <c r="P20" s="36">
        <f t="shared" si="1"/>
        <v>0</v>
      </c>
      <c r="Q20" s="26"/>
      <c r="R20" s="26"/>
      <c r="S20" s="28"/>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29"/>
      <c r="BB20" s="30"/>
      <c r="BC20" s="31"/>
      <c r="IE20" s="33"/>
      <c r="IF20" s="33"/>
      <c r="IG20" s="33"/>
      <c r="IH20" s="33"/>
      <c r="II20" s="33"/>
    </row>
    <row r="21" spans="1:243" s="32" customFormat="1" ht="19.5" customHeight="1">
      <c r="A21" s="17">
        <v>3.1</v>
      </c>
      <c r="B21" s="31" t="s">
        <v>104</v>
      </c>
      <c r="C21" s="19" t="s">
        <v>51</v>
      </c>
      <c r="D21" s="68">
        <v>350</v>
      </c>
      <c r="E21" s="21" t="s">
        <v>140</v>
      </c>
      <c r="F21" s="69">
        <v>608</v>
      </c>
      <c r="G21" s="34"/>
      <c r="H21" s="34"/>
      <c r="I21" s="20" t="s">
        <v>38</v>
      </c>
      <c r="J21" s="23">
        <f t="shared" si="2"/>
        <v>1</v>
      </c>
      <c r="K21" s="24" t="s">
        <v>63</v>
      </c>
      <c r="L21" s="24" t="s">
        <v>7</v>
      </c>
      <c r="M21" s="67"/>
      <c r="N21" s="35"/>
      <c r="O21" s="74">
        <f t="shared" si="0"/>
        <v>0</v>
      </c>
      <c r="P21" s="36">
        <f t="shared" si="1"/>
        <v>0</v>
      </c>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5">
        <f t="shared" si="3"/>
        <v>0</v>
      </c>
      <c r="BB21" s="65">
        <f t="shared" si="4"/>
        <v>0</v>
      </c>
      <c r="BC21" s="31" t="str">
        <f t="shared" si="5"/>
        <v>INR Zero Only</v>
      </c>
      <c r="IE21" s="33"/>
      <c r="IF21" s="33"/>
      <c r="IG21" s="33"/>
      <c r="IH21" s="33"/>
      <c r="II21" s="33"/>
    </row>
    <row r="22" spans="1:243" s="32" customFormat="1" ht="18.75" customHeight="1">
      <c r="A22" s="17">
        <v>3.2</v>
      </c>
      <c r="B22" s="39" t="s">
        <v>105</v>
      </c>
      <c r="C22" s="19" t="s">
        <v>52</v>
      </c>
      <c r="D22" s="68">
        <v>10</v>
      </c>
      <c r="E22" s="21" t="s">
        <v>37</v>
      </c>
      <c r="F22" s="69">
        <v>1350</v>
      </c>
      <c r="G22" s="34"/>
      <c r="H22" s="34"/>
      <c r="I22" s="20" t="s">
        <v>38</v>
      </c>
      <c r="J22" s="23">
        <f t="shared" si="2"/>
        <v>1</v>
      </c>
      <c r="K22" s="24" t="s">
        <v>63</v>
      </c>
      <c r="L22" s="24" t="s">
        <v>7</v>
      </c>
      <c r="M22" s="67"/>
      <c r="N22" s="35"/>
      <c r="O22" s="74">
        <f t="shared" si="0"/>
        <v>0</v>
      </c>
      <c r="P22" s="36">
        <f t="shared" si="1"/>
        <v>0</v>
      </c>
      <c r="Q22" s="35"/>
      <c r="R22" s="35"/>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5">
        <f t="shared" si="3"/>
        <v>0</v>
      </c>
      <c r="BB22" s="65">
        <f t="shared" si="4"/>
        <v>0</v>
      </c>
      <c r="BC22" s="31" t="str">
        <f t="shared" si="5"/>
        <v>INR Zero Only</v>
      </c>
      <c r="IE22" s="33"/>
      <c r="IF22" s="33"/>
      <c r="IG22" s="33"/>
      <c r="IH22" s="33"/>
      <c r="II22" s="33"/>
    </row>
    <row r="23" spans="1:243" s="32" customFormat="1" ht="18.75" customHeight="1">
      <c r="A23" s="17">
        <v>3.3</v>
      </c>
      <c r="B23" s="39" t="s">
        <v>106</v>
      </c>
      <c r="C23" s="19" t="s">
        <v>53</v>
      </c>
      <c r="D23" s="68">
        <v>1</v>
      </c>
      <c r="E23" s="21" t="s">
        <v>141</v>
      </c>
      <c r="F23" s="69">
        <v>15000</v>
      </c>
      <c r="G23" s="34"/>
      <c r="H23" s="34"/>
      <c r="I23" s="20" t="s">
        <v>38</v>
      </c>
      <c r="J23" s="23">
        <f t="shared" si="2"/>
        <v>1</v>
      </c>
      <c r="K23" s="24" t="s">
        <v>63</v>
      </c>
      <c r="L23" s="24" t="s">
        <v>7</v>
      </c>
      <c r="M23" s="67"/>
      <c r="N23" s="35"/>
      <c r="O23" s="74">
        <f t="shared" si="0"/>
        <v>0</v>
      </c>
      <c r="P23" s="36">
        <f t="shared" si="1"/>
        <v>0</v>
      </c>
      <c r="Q23" s="35"/>
      <c r="R23" s="35"/>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5">
        <f t="shared" si="3"/>
        <v>0</v>
      </c>
      <c r="BB23" s="65">
        <f t="shared" si="4"/>
        <v>0</v>
      </c>
      <c r="BC23" s="31" t="str">
        <f t="shared" si="5"/>
        <v>INR Zero Only</v>
      </c>
      <c r="IE23" s="33"/>
      <c r="IF23" s="33"/>
      <c r="IG23" s="33"/>
      <c r="IH23" s="33"/>
      <c r="II23" s="33"/>
    </row>
    <row r="24" spans="1:243" s="32" customFormat="1" ht="18.75" customHeight="1">
      <c r="A24" s="17">
        <v>4</v>
      </c>
      <c r="B24" s="18" t="s">
        <v>107</v>
      </c>
      <c r="C24" s="19" t="s">
        <v>54</v>
      </c>
      <c r="D24" s="20"/>
      <c r="E24" s="21"/>
      <c r="F24" s="20"/>
      <c r="G24" s="22"/>
      <c r="H24" s="22"/>
      <c r="I24" s="20"/>
      <c r="J24" s="23"/>
      <c r="K24" s="24"/>
      <c r="L24" s="24"/>
      <c r="M24" s="25"/>
      <c r="N24" s="26"/>
      <c r="O24" s="74">
        <f t="shared" si="0"/>
        <v>0</v>
      </c>
      <c r="P24" s="36">
        <f t="shared" si="1"/>
        <v>0</v>
      </c>
      <c r="Q24" s="26"/>
      <c r="R24" s="26"/>
      <c r="S24" s="28"/>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29"/>
      <c r="BB24" s="30"/>
      <c r="BC24" s="31"/>
      <c r="IE24" s="33"/>
      <c r="IF24" s="33"/>
      <c r="IG24" s="33"/>
      <c r="IH24" s="33"/>
      <c r="II24" s="33"/>
    </row>
    <row r="25" spans="1:243" s="32" customFormat="1" ht="33" customHeight="1">
      <c r="A25" s="17">
        <v>4.1</v>
      </c>
      <c r="B25" s="39" t="s">
        <v>108</v>
      </c>
      <c r="C25" s="19" t="s">
        <v>55</v>
      </c>
      <c r="D25" s="68">
        <v>150</v>
      </c>
      <c r="E25" s="21" t="s">
        <v>140</v>
      </c>
      <c r="F25" s="69">
        <v>100</v>
      </c>
      <c r="G25" s="34"/>
      <c r="H25" s="34"/>
      <c r="I25" s="20" t="s">
        <v>38</v>
      </c>
      <c r="J25" s="23">
        <f t="shared" si="2"/>
        <v>1</v>
      </c>
      <c r="K25" s="24" t="s">
        <v>63</v>
      </c>
      <c r="L25" s="24" t="s">
        <v>7</v>
      </c>
      <c r="M25" s="67"/>
      <c r="N25" s="35"/>
      <c r="O25" s="74">
        <f t="shared" si="0"/>
        <v>0</v>
      </c>
      <c r="P25" s="36">
        <f t="shared" si="1"/>
        <v>0</v>
      </c>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5">
        <f t="shared" si="3"/>
        <v>0</v>
      </c>
      <c r="BB25" s="65">
        <f t="shared" si="4"/>
        <v>0</v>
      </c>
      <c r="BC25" s="31" t="str">
        <f t="shared" si="5"/>
        <v>INR Zero Only</v>
      </c>
      <c r="IE25" s="33"/>
      <c r="IF25" s="33"/>
      <c r="IG25" s="33"/>
      <c r="IH25" s="33"/>
      <c r="II25" s="33"/>
    </row>
    <row r="26" spans="1:243" s="32" customFormat="1" ht="18.75" customHeight="1">
      <c r="A26" s="17">
        <v>4.2</v>
      </c>
      <c r="B26" s="39" t="s">
        <v>109</v>
      </c>
      <c r="C26" s="19" t="s">
        <v>56</v>
      </c>
      <c r="D26" s="68">
        <v>6</v>
      </c>
      <c r="E26" s="21" t="s">
        <v>37</v>
      </c>
      <c r="F26" s="69">
        <v>2000</v>
      </c>
      <c r="G26" s="34"/>
      <c r="H26" s="34"/>
      <c r="I26" s="20" t="s">
        <v>38</v>
      </c>
      <c r="J26" s="23">
        <f t="shared" si="2"/>
        <v>1</v>
      </c>
      <c r="K26" s="24" t="s">
        <v>63</v>
      </c>
      <c r="L26" s="24" t="s">
        <v>7</v>
      </c>
      <c r="M26" s="67"/>
      <c r="N26" s="35"/>
      <c r="O26" s="74">
        <f t="shared" si="0"/>
        <v>0</v>
      </c>
      <c r="P26" s="36">
        <f t="shared" si="1"/>
        <v>0</v>
      </c>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5">
        <f t="shared" si="3"/>
        <v>0</v>
      </c>
      <c r="BB26" s="65">
        <f t="shared" si="4"/>
        <v>0</v>
      </c>
      <c r="BC26" s="31" t="str">
        <f t="shared" si="5"/>
        <v>INR Zero Only</v>
      </c>
      <c r="IE26" s="33"/>
      <c r="IF26" s="33"/>
      <c r="IG26" s="33"/>
      <c r="IH26" s="33"/>
      <c r="II26" s="33"/>
    </row>
    <row r="27" spans="1:243" s="32" customFormat="1" ht="19.5" customHeight="1">
      <c r="A27" s="17">
        <v>5</v>
      </c>
      <c r="B27" s="18" t="s">
        <v>110</v>
      </c>
      <c r="C27" s="19" t="s">
        <v>57</v>
      </c>
      <c r="D27" s="20"/>
      <c r="E27" s="21"/>
      <c r="F27" s="20"/>
      <c r="G27" s="22"/>
      <c r="H27" s="22"/>
      <c r="I27" s="20"/>
      <c r="J27" s="23"/>
      <c r="K27" s="24"/>
      <c r="L27" s="24"/>
      <c r="M27" s="25"/>
      <c r="N27" s="26"/>
      <c r="O27" s="74">
        <f t="shared" si="0"/>
        <v>0</v>
      </c>
      <c r="P27" s="36">
        <f t="shared" si="1"/>
        <v>0</v>
      </c>
      <c r="Q27" s="26"/>
      <c r="R27" s="26"/>
      <c r="S27" s="28"/>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29"/>
      <c r="BB27" s="30"/>
      <c r="BC27" s="31"/>
      <c r="IE27" s="33"/>
      <c r="IF27" s="33"/>
      <c r="IG27" s="33"/>
      <c r="IH27" s="33"/>
      <c r="II27" s="33"/>
    </row>
    <row r="28" spans="1:243" s="32" customFormat="1" ht="47.25" customHeight="1">
      <c r="A28" s="17">
        <v>5.1</v>
      </c>
      <c r="B28" s="31" t="s">
        <v>111</v>
      </c>
      <c r="C28" s="19" t="s">
        <v>58</v>
      </c>
      <c r="D28" s="68">
        <v>37</v>
      </c>
      <c r="E28" s="21" t="s">
        <v>37</v>
      </c>
      <c r="F28" s="69">
        <v>1750</v>
      </c>
      <c r="G28" s="34"/>
      <c r="H28" s="34"/>
      <c r="I28" s="20" t="s">
        <v>38</v>
      </c>
      <c r="J28" s="23">
        <f t="shared" si="2"/>
        <v>1</v>
      </c>
      <c r="K28" s="24" t="s">
        <v>63</v>
      </c>
      <c r="L28" s="24" t="s">
        <v>7</v>
      </c>
      <c r="M28" s="67"/>
      <c r="N28" s="35"/>
      <c r="O28" s="74">
        <f t="shared" si="0"/>
        <v>0</v>
      </c>
      <c r="P28" s="36">
        <f t="shared" si="1"/>
        <v>0</v>
      </c>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5">
        <f t="shared" si="3"/>
        <v>0</v>
      </c>
      <c r="BB28" s="65">
        <f t="shared" si="4"/>
        <v>0</v>
      </c>
      <c r="BC28" s="31" t="str">
        <f t="shared" si="5"/>
        <v>INR Zero Only</v>
      </c>
      <c r="IE28" s="33"/>
      <c r="IF28" s="33"/>
      <c r="IG28" s="33"/>
      <c r="IH28" s="33"/>
      <c r="II28" s="33"/>
    </row>
    <row r="29" spans="1:243" s="32" customFormat="1" ht="33" customHeight="1">
      <c r="A29" s="17">
        <v>5.2</v>
      </c>
      <c r="B29" s="31" t="s">
        <v>112</v>
      </c>
      <c r="C29" s="19" t="s">
        <v>59</v>
      </c>
      <c r="D29" s="68">
        <v>37</v>
      </c>
      <c r="E29" s="21" t="s">
        <v>37</v>
      </c>
      <c r="F29" s="69">
        <v>9000</v>
      </c>
      <c r="G29" s="34"/>
      <c r="H29" s="34"/>
      <c r="I29" s="20" t="s">
        <v>38</v>
      </c>
      <c r="J29" s="23">
        <f t="shared" si="2"/>
        <v>1</v>
      </c>
      <c r="K29" s="24" t="s">
        <v>63</v>
      </c>
      <c r="L29" s="24" t="s">
        <v>7</v>
      </c>
      <c r="M29" s="67"/>
      <c r="N29" s="35"/>
      <c r="O29" s="74">
        <f t="shared" si="0"/>
        <v>0</v>
      </c>
      <c r="P29" s="36">
        <f t="shared" si="1"/>
        <v>0</v>
      </c>
      <c r="Q29" s="35"/>
      <c r="R29" s="35"/>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5">
        <f t="shared" si="3"/>
        <v>0</v>
      </c>
      <c r="BB29" s="65">
        <f t="shared" si="4"/>
        <v>0</v>
      </c>
      <c r="BC29" s="31" t="str">
        <f t="shared" si="5"/>
        <v>INR Zero Only</v>
      </c>
      <c r="IE29" s="33"/>
      <c r="IF29" s="33"/>
      <c r="IG29" s="33"/>
      <c r="IH29" s="33"/>
      <c r="II29" s="33"/>
    </row>
    <row r="30" spans="1:243" s="32" customFormat="1" ht="18.75" customHeight="1">
      <c r="A30" s="17">
        <v>6</v>
      </c>
      <c r="B30" s="18" t="s">
        <v>113</v>
      </c>
      <c r="C30" s="19" t="s">
        <v>70</v>
      </c>
      <c r="D30" s="20"/>
      <c r="E30" s="21"/>
      <c r="F30" s="20"/>
      <c r="G30" s="22"/>
      <c r="H30" s="22"/>
      <c r="I30" s="20"/>
      <c r="J30" s="23"/>
      <c r="K30" s="24"/>
      <c r="L30" s="24"/>
      <c r="M30" s="25"/>
      <c r="N30" s="26"/>
      <c r="O30" s="74">
        <f t="shared" si="0"/>
        <v>0</v>
      </c>
      <c r="P30" s="36">
        <f t="shared" si="1"/>
        <v>0</v>
      </c>
      <c r="Q30" s="26"/>
      <c r="R30" s="26"/>
      <c r="S30" s="28"/>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29"/>
      <c r="BB30" s="30"/>
      <c r="BC30" s="31"/>
      <c r="IE30" s="33"/>
      <c r="IF30" s="33"/>
      <c r="IG30" s="33"/>
      <c r="IH30" s="33"/>
      <c r="II30" s="33"/>
    </row>
    <row r="31" spans="1:243" s="32" customFormat="1" ht="18.75" customHeight="1">
      <c r="A31" s="17">
        <v>6.1</v>
      </c>
      <c r="B31" s="31" t="s">
        <v>114</v>
      </c>
      <c r="C31" s="19" t="s">
        <v>71</v>
      </c>
      <c r="D31" s="68">
        <v>500</v>
      </c>
      <c r="E31" s="21" t="s">
        <v>140</v>
      </c>
      <c r="F31" s="69">
        <v>328</v>
      </c>
      <c r="G31" s="34"/>
      <c r="H31" s="34"/>
      <c r="I31" s="20" t="s">
        <v>38</v>
      </c>
      <c r="J31" s="23">
        <f aca="true" t="shared" si="6" ref="J31:J52">IF(I31="Less(-)",-1,1)</f>
        <v>1</v>
      </c>
      <c r="K31" s="24" t="s">
        <v>63</v>
      </c>
      <c r="L31" s="24" t="s">
        <v>7</v>
      </c>
      <c r="M31" s="67"/>
      <c r="N31" s="35"/>
      <c r="O31" s="74">
        <f t="shared" si="0"/>
        <v>0</v>
      </c>
      <c r="P31" s="36">
        <f t="shared" si="1"/>
        <v>0</v>
      </c>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5">
        <f aca="true" t="shared" si="7" ref="BA31:BA52">total_amount_ba($B$2,$D$2,D31,F31,J31,K31,M31)</f>
        <v>0</v>
      </c>
      <c r="BB31" s="65">
        <f aca="true" t="shared" si="8" ref="BB31:BB52">BA31+SUM(N31:AZ31)</f>
        <v>0</v>
      </c>
      <c r="BC31" s="31" t="str">
        <f aca="true" t="shared" si="9" ref="BC31:BC52">SpellNumber(L31,BB31)</f>
        <v>INR Zero Only</v>
      </c>
      <c r="IE31" s="33"/>
      <c r="IF31" s="33"/>
      <c r="IG31" s="33"/>
      <c r="IH31" s="33"/>
      <c r="II31" s="33"/>
    </row>
    <row r="32" spans="1:243" s="32" customFormat="1" ht="18.75" customHeight="1">
      <c r="A32" s="17">
        <v>7</v>
      </c>
      <c r="B32" s="18" t="s">
        <v>115</v>
      </c>
      <c r="C32" s="19" t="s">
        <v>72</v>
      </c>
      <c r="D32" s="20"/>
      <c r="E32" s="21"/>
      <c r="F32" s="20"/>
      <c r="G32" s="22"/>
      <c r="H32" s="22"/>
      <c r="I32" s="20"/>
      <c r="J32" s="23"/>
      <c r="K32" s="24"/>
      <c r="L32" s="24"/>
      <c r="M32" s="25"/>
      <c r="N32" s="26"/>
      <c r="O32" s="74">
        <f t="shared" si="0"/>
        <v>0</v>
      </c>
      <c r="P32" s="36">
        <f t="shared" si="1"/>
        <v>0</v>
      </c>
      <c r="Q32" s="26"/>
      <c r="R32" s="26"/>
      <c r="S32" s="28"/>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29"/>
      <c r="BB32" s="30"/>
      <c r="BC32" s="31"/>
      <c r="IE32" s="33"/>
      <c r="IF32" s="33"/>
      <c r="IG32" s="33"/>
      <c r="IH32" s="33"/>
      <c r="II32" s="33"/>
    </row>
    <row r="33" spans="1:243" s="32" customFormat="1" ht="32.25" customHeight="1">
      <c r="A33" s="17">
        <v>7.1</v>
      </c>
      <c r="B33" s="39" t="s">
        <v>116</v>
      </c>
      <c r="C33" s="19" t="s">
        <v>73</v>
      </c>
      <c r="D33" s="68">
        <v>15</v>
      </c>
      <c r="E33" s="21" t="s">
        <v>37</v>
      </c>
      <c r="F33" s="69">
        <v>3580</v>
      </c>
      <c r="G33" s="34"/>
      <c r="H33" s="34"/>
      <c r="I33" s="20" t="s">
        <v>38</v>
      </c>
      <c r="J33" s="23">
        <f t="shared" si="6"/>
        <v>1</v>
      </c>
      <c r="K33" s="24" t="s">
        <v>63</v>
      </c>
      <c r="L33" s="24" t="s">
        <v>7</v>
      </c>
      <c r="M33" s="67"/>
      <c r="N33" s="35"/>
      <c r="O33" s="74">
        <f t="shared" si="0"/>
        <v>0</v>
      </c>
      <c r="P33" s="36">
        <f t="shared" si="1"/>
        <v>0</v>
      </c>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5">
        <f t="shared" si="7"/>
        <v>0</v>
      </c>
      <c r="BB33" s="65">
        <f t="shared" si="8"/>
        <v>0</v>
      </c>
      <c r="BC33" s="31" t="str">
        <f t="shared" si="9"/>
        <v>INR Zero Only</v>
      </c>
      <c r="IE33" s="33"/>
      <c r="IF33" s="33"/>
      <c r="IG33" s="33"/>
      <c r="IH33" s="33"/>
      <c r="II33" s="33"/>
    </row>
    <row r="34" spans="1:243" s="32" customFormat="1" ht="32.25" customHeight="1">
      <c r="A34" s="17">
        <v>7.2</v>
      </c>
      <c r="B34" s="39" t="s">
        <v>117</v>
      </c>
      <c r="C34" s="19" t="s">
        <v>74</v>
      </c>
      <c r="D34" s="68">
        <v>5</v>
      </c>
      <c r="E34" s="21" t="s">
        <v>37</v>
      </c>
      <c r="F34" s="69">
        <v>3580</v>
      </c>
      <c r="G34" s="34"/>
      <c r="H34" s="34"/>
      <c r="I34" s="20" t="s">
        <v>38</v>
      </c>
      <c r="J34" s="23">
        <f t="shared" si="6"/>
        <v>1</v>
      </c>
      <c r="K34" s="24" t="s">
        <v>63</v>
      </c>
      <c r="L34" s="24" t="s">
        <v>7</v>
      </c>
      <c r="M34" s="67"/>
      <c r="N34" s="35"/>
      <c r="O34" s="74">
        <f t="shared" si="0"/>
        <v>0</v>
      </c>
      <c r="P34" s="36">
        <f t="shared" si="1"/>
        <v>0</v>
      </c>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5">
        <f t="shared" si="7"/>
        <v>0</v>
      </c>
      <c r="BB34" s="65">
        <f t="shared" si="8"/>
        <v>0</v>
      </c>
      <c r="BC34" s="31" t="str">
        <f t="shared" si="9"/>
        <v>INR Zero Only</v>
      </c>
      <c r="IE34" s="33"/>
      <c r="IF34" s="33"/>
      <c r="IG34" s="33"/>
      <c r="IH34" s="33"/>
      <c r="II34" s="33"/>
    </row>
    <row r="35" spans="1:243" s="32" customFormat="1" ht="18.75" customHeight="1">
      <c r="A35" s="17">
        <v>7.3</v>
      </c>
      <c r="B35" s="39" t="s">
        <v>118</v>
      </c>
      <c r="C35" s="19" t="s">
        <v>75</v>
      </c>
      <c r="D35" s="68">
        <v>200</v>
      </c>
      <c r="E35" s="21" t="s">
        <v>37</v>
      </c>
      <c r="F35" s="69">
        <v>935</v>
      </c>
      <c r="G35" s="34"/>
      <c r="H35" s="34"/>
      <c r="I35" s="20" t="s">
        <v>38</v>
      </c>
      <c r="J35" s="23">
        <f t="shared" si="6"/>
        <v>1</v>
      </c>
      <c r="K35" s="24" t="s">
        <v>63</v>
      </c>
      <c r="L35" s="24" t="s">
        <v>7</v>
      </c>
      <c r="M35" s="67"/>
      <c r="N35" s="35"/>
      <c r="O35" s="74">
        <f t="shared" si="0"/>
        <v>0</v>
      </c>
      <c r="P35" s="36">
        <f t="shared" si="1"/>
        <v>0</v>
      </c>
      <c r="Q35" s="35"/>
      <c r="R35" s="35"/>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5">
        <f t="shared" si="7"/>
        <v>0</v>
      </c>
      <c r="BB35" s="65">
        <f t="shared" si="8"/>
        <v>0</v>
      </c>
      <c r="BC35" s="31" t="str">
        <f t="shared" si="9"/>
        <v>INR Zero Only</v>
      </c>
      <c r="IE35" s="33"/>
      <c r="IF35" s="33"/>
      <c r="IG35" s="33"/>
      <c r="IH35" s="33"/>
      <c r="II35" s="33"/>
    </row>
    <row r="36" spans="1:243" s="32" customFormat="1" ht="18.75" customHeight="1">
      <c r="A36" s="17">
        <v>7.4</v>
      </c>
      <c r="B36" s="39" t="s">
        <v>119</v>
      </c>
      <c r="C36" s="19" t="s">
        <v>76</v>
      </c>
      <c r="D36" s="68">
        <v>30</v>
      </c>
      <c r="E36" s="21" t="s">
        <v>37</v>
      </c>
      <c r="F36" s="69">
        <v>1380</v>
      </c>
      <c r="G36" s="34"/>
      <c r="H36" s="34"/>
      <c r="I36" s="20" t="s">
        <v>38</v>
      </c>
      <c r="J36" s="23">
        <f t="shared" si="6"/>
        <v>1</v>
      </c>
      <c r="K36" s="24" t="s">
        <v>63</v>
      </c>
      <c r="L36" s="24" t="s">
        <v>7</v>
      </c>
      <c r="M36" s="67"/>
      <c r="N36" s="35"/>
      <c r="O36" s="74">
        <f t="shared" si="0"/>
        <v>0</v>
      </c>
      <c r="P36" s="36">
        <f t="shared" si="1"/>
        <v>0</v>
      </c>
      <c r="Q36" s="35"/>
      <c r="R36" s="35"/>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5">
        <f t="shared" si="7"/>
        <v>0</v>
      </c>
      <c r="BB36" s="65">
        <f t="shared" si="8"/>
        <v>0</v>
      </c>
      <c r="BC36" s="31" t="str">
        <f t="shared" si="9"/>
        <v>INR Zero Only</v>
      </c>
      <c r="IE36" s="33"/>
      <c r="IF36" s="33"/>
      <c r="IG36" s="33"/>
      <c r="IH36" s="33"/>
      <c r="II36" s="33"/>
    </row>
    <row r="37" spans="1:243" s="32" customFormat="1" ht="18.75" customHeight="1">
      <c r="A37" s="17">
        <v>7.5</v>
      </c>
      <c r="B37" s="39" t="s">
        <v>120</v>
      </c>
      <c r="C37" s="19" t="s">
        <v>77</v>
      </c>
      <c r="D37" s="68">
        <v>20</v>
      </c>
      <c r="E37" s="21" t="s">
        <v>37</v>
      </c>
      <c r="F37" s="69">
        <v>1325</v>
      </c>
      <c r="G37" s="34"/>
      <c r="H37" s="34"/>
      <c r="I37" s="20" t="s">
        <v>38</v>
      </c>
      <c r="J37" s="23">
        <f t="shared" si="6"/>
        <v>1</v>
      </c>
      <c r="K37" s="24" t="s">
        <v>63</v>
      </c>
      <c r="L37" s="24" t="s">
        <v>7</v>
      </c>
      <c r="M37" s="67"/>
      <c r="N37" s="35"/>
      <c r="O37" s="74">
        <f t="shared" si="0"/>
        <v>0</v>
      </c>
      <c r="P37" s="36">
        <f t="shared" si="1"/>
        <v>0</v>
      </c>
      <c r="Q37" s="35"/>
      <c r="R37" s="35"/>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5">
        <f t="shared" si="7"/>
        <v>0</v>
      </c>
      <c r="BB37" s="65">
        <f t="shared" si="8"/>
        <v>0</v>
      </c>
      <c r="BC37" s="31" t="str">
        <f t="shared" si="9"/>
        <v>INR Zero Only</v>
      </c>
      <c r="IE37" s="33"/>
      <c r="IF37" s="33"/>
      <c r="IG37" s="33"/>
      <c r="IH37" s="33"/>
      <c r="II37" s="33"/>
    </row>
    <row r="38" spans="1:243" s="32" customFormat="1" ht="18.75" customHeight="1">
      <c r="A38" s="17">
        <v>7.6</v>
      </c>
      <c r="B38" s="39" t="s">
        <v>120</v>
      </c>
      <c r="C38" s="19" t="s">
        <v>78</v>
      </c>
      <c r="D38" s="68">
        <v>15</v>
      </c>
      <c r="E38" s="21" t="s">
        <v>37</v>
      </c>
      <c r="F38" s="69">
        <v>1500</v>
      </c>
      <c r="G38" s="34"/>
      <c r="H38" s="34"/>
      <c r="I38" s="20" t="s">
        <v>38</v>
      </c>
      <c r="J38" s="23">
        <f t="shared" si="6"/>
        <v>1</v>
      </c>
      <c r="K38" s="24" t="s">
        <v>63</v>
      </c>
      <c r="L38" s="24" t="s">
        <v>7</v>
      </c>
      <c r="M38" s="67"/>
      <c r="N38" s="35"/>
      <c r="O38" s="74">
        <f t="shared" si="0"/>
        <v>0</v>
      </c>
      <c r="P38" s="36">
        <f t="shared" si="1"/>
        <v>0</v>
      </c>
      <c r="Q38" s="35"/>
      <c r="R38" s="35"/>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5">
        <f t="shared" si="7"/>
        <v>0</v>
      </c>
      <c r="BB38" s="65">
        <f t="shared" si="8"/>
        <v>0</v>
      </c>
      <c r="BC38" s="31" t="str">
        <f t="shared" si="9"/>
        <v>INR Zero Only</v>
      </c>
      <c r="IE38" s="33"/>
      <c r="IF38" s="33"/>
      <c r="IG38" s="33"/>
      <c r="IH38" s="33"/>
      <c r="II38" s="33"/>
    </row>
    <row r="39" spans="1:243" s="32" customFormat="1" ht="18.75" customHeight="1">
      <c r="A39" s="17">
        <v>7.7</v>
      </c>
      <c r="B39" s="39" t="s">
        <v>121</v>
      </c>
      <c r="C39" s="19" t="s">
        <v>79</v>
      </c>
      <c r="D39" s="68">
        <v>9</v>
      </c>
      <c r="E39" s="21" t="s">
        <v>37</v>
      </c>
      <c r="F39" s="69">
        <v>2500</v>
      </c>
      <c r="G39" s="34"/>
      <c r="H39" s="34"/>
      <c r="I39" s="20" t="s">
        <v>38</v>
      </c>
      <c r="J39" s="23">
        <f t="shared" si="6"/>
        <v>1</v>
      </c>
      <c r="K39" s="24" t="s">
        <v>63</v>
      </c>
      <c r="L39" s="24" t="s">
        <v>7</v>
      </c>
      <c r="M39" s="67"/>
      <c r="N39" s="35"/>
      <c r="O39" s="74">
        <f t="shared" si="0"/>
        <v>0</v>
      </c>
      <c r="P39" s="36">
        <f t="shared" si="1"/>
        <v>0</v>
      </c>
      <c r="Q39" s="35"/>
      <c r="R39" s="35"/>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5">
        <f t="shared" si="7"/>
        <v>0</v>
      </c>
      <c r="BB39" s="65">
        <f t="shared" si="8"/>
        <v>0</v>
      </c>
      <c r="BC39" s="31" t="str">
        <f t="shared" si="9"/>
        <v>INR Zero Only</v>
      </c>
      <c r="IE39" s="33"/>
      <c r="IF39" s="33"/>
      <c r="IG39" s="33"/>
      <c r="IH39" s="33"/>
      <c r="II39" s="33"/>
    </row>
    <row r="40" spans="1:243" s="32" customFormat="1" ht="23.25" customHeight="1">
      <c r="A40" s="17">
        <v>7.8</v>
      </c>
      <c r="B40" s="39" t="s">
        <v>122</v>
      </c>
      <c r="C40" s="19" t="s">
        <v>80</v>
      </c>
      <c r="D40" s="68">
        <v>1</v>
      </c>
      <c r="E40" s="21" t="s">
        <v>142</v>
      </c>
      <c r="F40" s="69">
        <v>20000</v>
      </c>
      <c r="G40" s="34"/>
      <c r="H40" s="34"/>
      <c r="I40" s="20" t="s">
        <v>38</v>
      </c>
      <c r="J40" s="23">
        <f t="shared" si="6"/>
        <v>1</v>
      </c>
      <c r="K40" s="24" t="s">
        <v>63</v>
      </c>
      <c r="L40" s="24" t="s">
        <v>7</v>
      </c>
      <c r="M40" s="67"/>
      <c r="N40" s="35"/>
      <c r="O40" s="74">
        <f t="shared" si="0"/>
        <v>0</v>
      </c>
      <c r="P40" s="36">
        <f t="shared" si="1"/>
        <v>0</v>
      </c>
      <c r="Q40" s="35"/>
      <c r="R40" s="35"/>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5">
        <f t="shared" si="7"/>
        <v>0</v>
      </c>
      <c r="BB40" s="65">
        <f t="shared" si="8"/>
        <v>0</v>
      </c>
      <c r="BC40" s="31" t="str">
        <f t="shared" si="9"/>
        <v>INR Zero Only</v>
      </c>
      <c r="IE40" s="33"/>
      <c r="IF40" s="33"/>
      <c r="IG40" s="33"/>
      <c r="IH40" s="33"/>
      <c r="II40" s="33"/>
    </row>
    <row r="41" spans="1:243" s="32" customFormat="1" ht="21" customHeight="1">
      <c r="A41" s="17">
        <v>8</v>
      </c>
      <c r="B41" s="18" t="s">
        <v>123</v>
      </c>
      <c r="C41" s="19" t="s">
        <v>81</v>
      </c>
      <c r="D41" s="20"/>
      <c r="E41" s="21"/>
      <c r="F41" s="20"/>
      <c r="G41" s="22"/>
      <c r="H41" s="22"/>
      <c r="I41" s="20"/>
      <c r="J41" s="23"/>
      <c r="K41" s="24"/>
      <c r="L41" s="24"/>
      <c r="M41" s="25"/>
      <c r="N41" s="26"/>
      <c r="O41" s="74">
        <f t="shared" si="0"/>
        <v>0</v>
      </c>
      <c r="P41" s="27"/>
      <c r="Q41" s="26"/>
      <c r="R41" s="26"/>
      <c r="S41" s="28"/>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29"/>
      <c r="BB41" s="30"/>
      <c r="BC41" s="31"/>
      <c r="IE41" s="33"/>
      <c r="IF41" s="33"/>
      <c r="IG41" s="33"/>
      <c r="IH41" s="33"/>
      <c r="II41" s="33"/>
    </row>
    <row r="42" spans="1:243" s="32" customFormat="1" ht="18.75" customHeight="1">
      <c r="A42" s="17">
        <v>8.1</v>
      </c>
      <c r="B42" s="31" t="s">
        <v>124</v>
      </c>
      <c r="C42" s="19" t="s">
        <v>82</v>
      </c>
      <c r="D42" s="68">
        <v>7.5</v>
      </c>
      <c r="E42" s="21" t="s">
        <v>138</v>
      </c>
      <c r="F42" s="68">
        <v>5800</v>
      </c>
      <c r="G42" s="34"/>
      <c r="H42" s="34"/>
      <c r="I42" s="20" t="s">
        <v>38</v>
      </c>
      <c r="J42" s="23">
        <f t="shared" si="6"/>
        <v>1</v>
      </c>
      <c r="K42" s="24" t="s">
        <v>63</v>
      </c>
      <c r="L42" s="24" t="s">
        <v>7</v>
      </c>
      <c r="M42" s="67"/>
      <c r="N42" s="35"/>
      <c r="O42" s="74">
        <f t="shared" si="0"/>
        <v>0</v>
      </c>
      <c r="P42" s="36"/>
      <c r="Q42" s="35"/>
      <c r="R42" s="35"/>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5">
        <f t="shared" si="7"/>
        <v>0</v>
      </c>
      <c r="BB42" s="65">
        <f t="shared" si="8"/>
        <v>0</v>
      </c>
      <c r="BC42" s="31" t="str">
        <f t="shared" si="9"/>
        <v>INR Zero Only</v>
      </c>
      <c r="IE42" s="33"/>
      <c r="IF42" s="33"/>
      <c r="IG42" s="33"/>
      <c r="IH42" s="33"/>
      <c r="II42" s="33"/>
    </row>
    <row r="43" spans="1:243" s="32" customFormat="1" ht="33.75" customHeight="1">
      <c r="A43" s="17">
        <v>8.2</v>
      </c>
      <c r="B43" s="31" t="s">
        <v>125</v>
      </c>
      <c r="C43" s="19" t="s">
        <v>83</v>
      </c>
      <c r="D43" s="68">
        <v>6</v>
      </c>
      <c r="E43" s="21" t="s">
        <v>37</v>
      </c>
      <c r="F43" s="68">
        <v>110000</v>
      </c>
      <c r="G43" s="34"/>
      <c r="H43" s="34"/>
      <c r="I43" s="20" t="s">
        <v>38</v>
      </c>
      <c r="J43" s="23">
        <f t="shared" si="6"/>
        <v>1</v>
      </c>
      <c r="K43" s="24" t="s">
        <v>63</v>
      </c>
      <c r="L43" s="24" t="s">
        <v>7</v>
      </c>
      <c r="M43" s="67"/>
      <c r="N43" s="35"/>
      <c r="O43" s="74">
        <f t="shared" si="0"/>
        <v>0</v>
      </c>
      <c r="P43" s="36"/>
      <c r="Q43" s="35"/>
      <c r="R43" s="35"/>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65">
        <f t="shared" si="7"/>
        <v>0</v>
      </c>
      <c r="BB43" s="65">
        <f t="shared" si="8"/>
        <v>0</v>
      </c>
      <c r="BC43" s="31" t="str">
        <f t="shared" si="9"/>
        <v>INR Zero Only</v>
      </c>
      <c r="IE43" s="33"/>
      <c r="IF43" s="33"/>
      <c r="IG43" s="33"/>
      <c r="IH43" s="33"/>
      <c r="II43" s="33"/>
    </row>
    <row r="44" spans="1:243" s="32" customFormat="1" ht="18.75" customHeight="1">
      <c r="A44" s="17">
        <v>8.3</v>
      </c>
      <c r="B44" s="39" t="s">
        <v>126</v>
      </c>
      <c r="C44" s="19" t="s">
        <v>84</v>
      </c>
      <c r="D44" s="68">
        <v>1.95</v>
      </c>
      <c r="E44" s="21" t="s">
        <v>138</v>
      </c>
      <c r="F44" s="68">
        <v>5800</v>
      </c>
      <c r="G44" s="34"/>
      <c r="H44" s="34"/>
      <c r="I44" s="20" t="s">
        <v>38</v>
      </c>
      <c r="J44" s="23">
        <f t="shared" si="6"/>
        <v>1</v>
      </c>
      <c r="K44" s="24" t="s">
        <v>63</v>
      </c>
      <c r="L44" s="24" t="s">
        <v>7</v>
      </c>
      <c r="M44" s="67"/>
      <c r="N44" s="35"/>
      <c r="O44" s="74">
        <f t="shared" si="0"/>
        <v>0</v>
      </c>
      <c r="P44" s="36"/>
      <c r="Q44" s="35"/>
      <c r="R44" s="35"/>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65">
        <f t="shared" si="7"/>
        <v>0</v>
      </c>
      <c r="BB44" s="65">
        <f t="shared" si="8"/>
        <v>0</v>
      </c>
      <c r="BC44" s="31" t="str">
        <f t="shared" si="9"/>
        <v>INR Zero Only</v>
      </c>
      <c r="IE44" s="33"/>
      <c r="IF44" s="33"/>
      <c r="IG44" s="33"/>
      <c r="IH44" s="33"/>
      <c r="II44" s="33"/>
    </row>
    <row r="45" spans="1:243" s="32" customFormat="1" ht="47.25" customHeight="1">
      <c r="A45" s="17">
        <v>8.4</v>
      </c>
      <c r="B45" s="39" t="s">
        <v>127</v>
      </c>
      <c r="C45" s="19" t="s">
        <v>85</v>
      </c>
      <c r="D45" s="68">
        <v>35</v>
      </c>
      <c r="E45" s="21" t="s">
        <v>37</v>
      </c>
      <c r="F45" s="68">
        <v>1900</v>
      </c>
      <c r="G45" s="34"/>
      <c r="H45" s="34"/>
      <c r="I45" s="20" t="s">
        <v>38</v>
      </c>
      <c r="J45" s="23">
        <f t="shared" si="6"/>
        <v>1</v>
      </c>
      <c r="K45" s="24" t="s">
        <v>63</v>
      </c>
      <c r="L45" s="24" t="s">
        <v>7</v>
      </c>
      <c r="M45" s="67"/>
      <c r="N45" s="35"/>
      <c r="O45" s="74">
        <f t="shared" si="0"/>
        <v>0</v>
      </c>
      <c r="P45" s="36"/>
      <c r="Q45" s="35"/>
      <c r="R45" s="35"/>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5">
        <f t="shared" si="7"/>
        <v>0</v>
      </c>
      <c r="BB45" s="65">
        <f t="shared" si="8"/>
        <v>0</v>
      </c>
      <c r="BC45" s="31" t="str">
        <f t="shared" si="9"/>
        <v>INR Zero Only</v>
      </c>
      <c r="IE45" s="33">
        <v>3</v>
      </c>
      <c r="IF45" s="33" t="s">
        <v>46</v>
      </c>
      <c r="IG45" s="33" t="s">
        <v>47</v>
      </c>
      <c r="IH45" s="33">
        <v>10</v>
      </c>
      <c r="II45" s="33" t="s">
        <v>37</v>
      </c>
    </row>
    <row r="46" spans="1:243" s="32" customFormat="1" ht="32.25" customHeight="1">
      <c r="A46" s="17">
        <v>8.5</v>
      </c>
      <c r="B46" s="39" t="s">
        <v>128</v>
      </c>
      <c r="C46" s="19" t="s">
        <v>86</v>
      </c>
      <c r="D46" s="68">
        <v>35</v>
      </c>
      <c r="E46" s="21" t="s">
        <v>37</v>
      </c>
      <c r="F46" s="68">
        <v>6000</v>
      </c>
      <c r="G46" s="34"/>
      <c r="H46" s="34"/>
      <c r="I46" s="20" t="s">
        <v>38</v>
      </c>
      <c r="J46" s="23">
        <f t="shared" si="6"/>
        <v>1</v>
      </c>
      <c r="K46" s="24" t="s">
        <v>63</v>
      </c>
      <c r="L46" s="24" t="s">
        <v>7</v>
      </c>
      <c r="M46" s="67"/>
      <c r="N46" s="35"/>
      <c r="O46" s="74">
        <f t="shared" si="0"/>
        <v>0</v>
      </c>
      <c r="P46" s="36"/>
      <c r="Q46" s="35"/>
      <c r="R46" s="35"/>
      <c r="S46" s="37"/>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65">
        <f t="shared" si="7"/>
        <v>0</v>
      </c>
      <c r="BB46" s="65">
        <f t="shared" si="8"/>
        <v>0</v>
      </c>
      <c r="BC46" s="31" t="str">
        <f t="shared" si="9"/>
        <v>INR Zero Only</v>
      </c>
      <c r="IE46" s="33">
        <v>1.01</v>
      </c>
      <c r="IF46" s="33" t="s">
        <v>39</v>
      </c>
      <c r="IG46" s="33" t="s">
        <v>34</v>
      </c>
      <c r="IH46" s="33">
        <v>123.223</v>
      </c>
      <c r="II46" s="33" t="s">
        <v>37</v>
      </c>
    </row>
    <row r="47" spans="1:243" s="32" customFormat="1" ht="32.25" customHeight="1">
      <c r="A47" s="17">
        <v>8.6</v>
      </c>
      <c r="B47" s="39" t="s">
        <v>129</v>
      </c>
      <c r="C47" s="19" t="s">
        <v>87</v>
      </c>
      <c r="D47" s="68">
        <v>1</v>
      </c>
      <c r="E47" s="21" t="s">
        <v>143</v>
      </c>
      <c r="F47" s="68">
        <v>7000</v>
      </c>
      <c r="G47" s="34"/>
      <c r="H47" s="34"/>
      <c r="I47" s="20" t="s">
        <v>38</v>
      </c>
      <c r="J47" s="23">
        <f t="shared" si="6"/>
        <v>1</v>
      </c>
      <c r="K47" s="24" t="s">
        <v>63</v>
      </c>
      <c r="L47" s="24" t="s">
        <v>7</v>
      </c>
      <c r="M47" s="67"/>
      <c r="N47" s="35"/>
      <c r="O47" s="74">
        <f t="shared" si="0"/>
        <v>0</v>
      </c>
      <c r="P47" s="36"/>
      <c r="Q47" s="35"/>
      <c r="R47" s="35"/>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65">
        <f t="shared" si="7"/>
        <v>0</v>
      </c>
      <c r="BB47" s="65">
        <f t="shared" si="8"/>
        <v>0</v>
      </c>
      <c r="BC47" s="31" t="str">
        <f t="shared" si="9"/>
        <v>INR Zero Only</v>
      </c>
      <c r="IE47" s="33">
        <v>1.02</v>
      </c>
      <c r="IF47" s="33" t="s">
        <v>41</v>
      </c>
      <c r="IG47" s="33" t="s">
        <v>42</v>
      </c>
      <c r="IH47" s="33">
        <v>213</v>
      </c>
      <c r="II47" s="33" t="s">
        <v>37</v>
      </c>
    </row>
    <row r="48" spans="1:243" s="32" customFormat="1" ht="34.5" customHeight="1">
      <c r="A48" s="17">
        <v>8.7</v>
      </c>
      <c r="B48" s="39" t="s">
        <v>130</v>
      </c>
      <c r="C48" s="19" t="s">
        <v>88</v>
      </c>
      <c r="D48" s="68">
        <v>1</v>
      </c>
      <c r="E48" s="21" t="s">
        <v>142</v>
      </c>
      <c r="F48" s="68">
        <v>24000</v>
      </c>
      <c r="G48" s="34"/>
      <c r="H48" s="34"/>
      <c r="I48" s="20" t="s">
        <v>38</v>
      </c>
      <c r="J48" s="23">
        <f t="shared" si="6"/>
        <v>1</v>
      </c>
      <c r="K48" s="24" t="s">
        <v>63</v>
      </c>
      <c r="L48" s="24" t="s">
        <v>7</v>
      </c>
      <c r="M48" s="67"/>
      <c r="N48" s="35"/>
      <c r="O48" s="74">
        <f t="shared" si="0"/>
        <v>0</v>
      </c>
      <c r="P48" s="36"/>
      <c r="Q48" s="35"/>
      <c r="R48" s="35"/>
      <c r="S48" s="37"/>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5">
        <f t="shared" si="7"/>
        <v>0</v>
      </c>
      <c r="BB48" s="65">
        <f t="shared" si="8"/>
        <v>0</v>
      </c>
      <c r="BC48" s="31" t="str">
        <f t="shared" si="9"/>
        <v>INR Zero Only</v>
      </c>
      <c r="IE48" s="33">
        <v>2</v>
      </c>
      <c r="IF48" s="33" t="s">
        <v>33</v>
      </c>
      <c r="IG48" s="33" t="s">
        <v>44</v>
      </c>
      <c r="IH48" s="33">
        <v>10</v>
      </c>
      <c r="II48" s="33" t="s">
        <v>37</v>
      </c>
    </row>
    <row r="49" spans="1:243" s="32" customFormat="1" ht="48.75" customHeight="1">
      <c r="A49" s="17">
        <v>8.8</v>
      </c>
      <c r="B49" s="39" t="s">
        <v>131</v>
      </c>
      <c r="C49" s="19" t="s">
        <v>89</v>
      </c>
      <c r="D49" s="68">
        <v>1</v>
      </c>
      <c r="E49" s="21" t="s">
        <v>143</v>
      </c>
      <c r="F49" s="68">
        <v>5000</v>
      </c>
      <c r="G49" s="34"/>
      <c r="H49" s="34"/>
      <c r="I49" s="20" t="s">
        <v>38</v>
      </c>
      <c r="J49" s="23">
        <f t="shared" si="6"/>
        <v>1</v>
      </c>
      <c r="K49" s="24" t="s">
        <v>63</v>
      </c>
      <c r="L49" s="24" t="s">
        <v>7</v>
      </c>
      <c r="M49" s="67"/>
      <c r="N49" s="35"/>
      <c r="O49" s="74">
        <f t="shared" si="0"/>
        <v>0</v>
      </c>
      <c r="P49" s="36"/>
      <c r="Q49" s="35"/>
      <c r="R49" s="35"/>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65">
        <f t="shared" si="7"/>
        <v>0</v>
      </c>
      <c r="BB49" s="65">
        <f t="shared" si="8"/>
        <v>0</v>
      </c>
      <c r="BC49" s="31" t="str">
        <f t="shared" si="9"/>
        <v>INR Zero Only</v>
      </c>
      <c r="IE49" s="33">
        <v>3</v>
      </c>
      <c r="IF49" s="33" t="s">
        <v>46</v>
      </c>
      <c r="IG49" s="33" t="s">
        <v>47</v>
      </c>
      <c r="IH49" s="33">
        <v>10</v>
      </c>
      <c r="II49" s="33" t="s">
        <v>37</v>
      </c>
    </row>
    <row r="50" spans="1:243" s="32" customFormat="1" ht="48" customHeight="1">
      <c r="A50" s="17">
        <v>9</v>
      </c>
      <c r="B50" s="18" t="s">
        <v>132</v>
      </c>
      <c r="C50" s="19" t="s">
        <v>90</v>
      </c>
      <c r="D50" s="20"/>
      <c r="E50" s="21"/>
      <c r="F50" s="20"/>
      <c r="G50" s="22"/>
      <c r="H50" s="22"/>
      <c r="I50" s="20"/>
      <c r="J50" s="23"/>
      <c r="K50" s="24"/>
      <c r="L50" s="24"/>
      <c r="M50" s="25"/>
      <c r="N50" s="26"/>
      <c r="O50" s="74">
        <f t="shared" si="0"/>
        <v>0</v>
      </c>
      <c r="P50" s="27"/>
      <c r="Q50" s="26"/>
      <c r="R50" s="26"/>
      <c r="S50" s="28"/>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29"/>
      <c r="BB50" s="30"/>
      <c r="BC50" s="31"/>
      <c r="IE50" s="33">
        <v>1.01</v>
      </c>
      <c r="IF50" s="33" t="s">
        <v>39</v>
      </c>
      <c r="IG50" s="33" t="s">
        <v>34</v>
      </c>
      <c r="IH50" s="33">
        <v>123.223</v>
      </c>
      <c r="II50" s="33" t="s">
        <v>37</v>
      </c>
    </row>
    <row r="51" spans="1:243" s="32" customFormat="1" ht="36" customHeight="1">
      <c r="A51" s="17">
        <v>9.1</v>
      </c>
      <c r="B51" s="39" t="s">
        <v>101</v>
      </c>
      <c r="C51" s="19" t="s">
        <v>91</v>
      </c>
      <c r="D51" s="68">
        <v>12</v>
      </c>
      <c r="E51" s="21" t="s">
        <v>139</v>
      </c>
      <c r="F51" s="68">
        <v>1050</v>
      </c>
      <c r="G51" s="34"/>
      <c r="H51" s="34"/>
      <c r="I51" s="20" t="s">
        <v>38</v>
      </c>
      <c r="J51" s="23">
        <f t="shared" si="6"/>
        <v>1</v>
      </c>
      <c r="K51" s="24" t="s">
        <v>63</v>
      </c>
      <c r="L51" s="24" t="s">
        <v>7</v>
      </c>
      <c r="M51" s="67"/>
      <c r="N51" s="35"/>
      <c r="O51" s="74">
        <f t="shared" si="0"/>
        <v>0</v>
      </c>
      <c r="P51" s="36"/>
      <c r="Q51" s="35"/>
      <c r="R51" s="35"/>
      <c r="S51" s="37"/>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65">
        <f t="shared" si="7"/>
        <v>0</v>
      </c>
      <c r="BB51" s="65">
        <f t="shared" si="8"/>
        <v>0</v>
      </c>
      <c r="BC51" s="31" t="str">
        <f t="shared" si="9"/>
        <v>INR Zero Only</v>
      </c>
      <c r="IE51" s="33">
        <v>1.02</v>
      </c>
      <c r="IF51" s="33" t="s">
        <v>41</v>
      </c>
      <c r="IG51" s="33" t="s">
        <v>42</v>
      </c>
      <c r="IH51" s="33">
        <v>213</v>
      </c>
      <c r="II51" s="33" t="s">
        <v>37</v>
      </c>
    </row>
    <row r="52" spans="1:243" s="32" customFormat="1" ht="30.75" customHeight="1">
      <c r="A52" s="17">
        <v>9.2</v>
      </c>
      <c r="B52" s="71" t="s">
        <v>102</v>
      </c>
      <c r="C52" s="19" t="s">
        <v>92</v>
      </c>
      <c r="D52" s="68">
        <v>3</v>
      </c>
      <c r="E52" s="21" t="s">
        <v>139</v>
      </c>
      <c r="F52" s="68">
        <v>1050</v>
      </c>
      <c r="G52" s="34"/>
      <c r="H52" s="34"/>
      <c r="I52" s="20" t="s">
        <v>38</v>
      </c>
      <c r="J52" s="23">
        <f t="shared" si="6"/>
        <v>1</v>
      </c>
      <c r="K52" s="24" t="s">
        <v>63</v>
      </c>
      <c r="L52" s="24" t="s">
        <v>7</v>
      </c>
      <c r="M52" s="67"/>
      <c r="N52" s="35"/>
      <c r="O52" s="74">
        <f t="shared" si="0"/>
        <v>0</v>
      </c>
      <c r="P52" s="36"/>
      <c r="Q52" s="35"/>
      <c r="R52" s="35"/>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65">
        <f t="shared" si="7"/>
        <v>0</v>
      </c>
      <c r="BB52" s="65">
        <f t="shared" si="8"/>
        <v>0</v>
      </c>
      <c r="BC52" s="31" t="str">
        <f t="shared" si="9"/>
        <v>INR Zero Only</v>
      </c>
      <c r="IE52" s="33">
        <v>2</v>
      </c>
      <c r="IF52" s="33" t="s">
        <v>33</v>
      </c>
      <c r="IG52" s="33" t="s">
        <v>44</v>
      </c>
      <c r="IH52" s="33">
        <v>10</v>
      </c>
      <c r="II52" s="33" t="s">
        <v>37</v>
      </c>
    </row>
    <row r="53" spans="1:243" s="32" customFormat="1" ht="16.5" customHeight="1">
      <c r="A53" s="17">
        <v>9.3</v>
      </c>
      <c r="B53" s="71" t="s">
        <v>133</v>
      </c>
      <c r="C53" s="19" t="s">
        <v>93</v>
      </c>
      <c r="D53" s="68">
        <v>167</v>
      </c>
      <c r="E53" s="21" t="s">
        <v>144</v>
      </c>
      <c r="F53" s="68">
        <v>219</v>
      </c>
      <c r="G53" s="34"/>
      <c r="H53" s="34"/>
      <c r="I53" s="20" t="s">
        <v>38</v>
      </c>
      <c r="J53" s="23">
        <f>IF(I53="Less(-)",-1,1)</f>
        <v>1</v>
      </c>
      <c r="K53" s="24" t="s">
        <v>63</v>
      </c>
      <c r="L53" s="24" t="s">
        <v>7</v>
      </c>
      <c r="M53" s="67"/>
      <c r="N53" s="35"/>
      <c r="O53" s="74">
        <f t="shared" si="0"/>
        <v>0</v>
      </c>
      <c r="P53" s="36"/>
      <c r="Q53" s="35"/>
      <c r="R53" s="35"/>
      <c r="S53" s="37"/>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65">
        <f>total_amount_ba($B$2,$D$2,D53,F53,J53,K53,M53)</f>
        <v>0</v>
      </c>
      <c r="BB53" s="65">
        <f>BA53+SUM(N53:AZ53)</f>
        <v>0</v>
      </c>
      <c r="BC53" s="31" t="str">
        <f>SpellNumber(L53,BB53)</f>
        <v>INR Zero Only</v>
      </c>
      <c r="IE53" s="33">
        <v>3</v>
      </c>
      <c r="IF53" s="33" t="s">
        <v>46</v>
      </c>
      <c r="IG53" s="33" t="s">
        <v>47</v>
      </c>
      <c r="IH53" s="33">
        <v>10</v>
      </c>
      <c r="II53" s="33" t="s">
        <v>37</v>
      </c>
    </row>
    <row r="54" spans="1:243" s="32" customFormat="1" ht="21.75" customHeight="1">
      <c r="A54" s="17">
        <v>9.4</v>
      </c>
      <c r="B54" s="71" t="s">
        <v>134</v>
      </c>
      <c r="C54" s="19" t="s">
        <v>94</v>
      </c>
      <c r="D54" s="68">
        <v>1</v>
      </c>
      <c r="E54" s="21" t="s">
        <v>143</v>
      </c>
      <c r="F54" s="68">
        <v>17</v>
      </c>
      <c r="G54" s="34"/>
      <c r="H54" s="34"/>
      <c r="I54" s="20" t="s">
        <v>38</v>
      </c>
      <c r="J54" s="23">
        <f>IF(I54="Less(-)",-1,1)</f>
        <v>1</v>
      </c>
      <c r="K54" s="24" t="s">
        <v>63</v>
      </c>
      <c r="L54" s="24" t="s">
        <v>7</v>
      </c>
      <c r="M54" s="67"/>
      <c r="N54" s="35"/>
      <c r="O54" s="74">
        <f t="shared" si="0"/>
        <v>0</v>
      </c>
      <c r="P54" s="36"/>
      <c r="Q54" s="35"/>
      <c r="R54" s="35"/>
      <c r="S54" s="37"/>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65">
        <f>total_amount_ba($B$2,$D$2,D54,F54,J54,K54,M54)</f>
        <v>0</v>
      </c>
      <c r="BB54" s="65">
        <f>BA54+SUM(N54:AZ54)</f>
        <v>0</v>
      </c>
      <c r="BC54" s="31" t="str">
        <f>SpellNumber(L54,BB54)</f>
        <v>INR Zero Only</v>
      </c>
      <c r="IE54" s="33">
        <v>1.01</v>
      </c>
      <c r="IF54" s="33" t="s">
        <v>39</v>
      </c>
      <c r="IG54" s="33" t="s">
        <v>34</v>
      </c>
      <c r="IH54" s="33">
        <v>123.223</v>
      </c>
      <c r="II54" s="33" t="s">
        <v>37</v>
      </c>
    </row>
    <row r="55" spans="1:243" s="32" customFormat="1" ht="18.75" customHeight="1">
      <c r="A55" s="17">
        <v>9.5</v>
      </c>
      <c r="B55" s="71" t="s">
        <v>135</v>
      </c>
      <c r="C55" s="19" t="s">
        <v>95</v>
      </c>
      <c r="D55" s="68">
        <v>1</v>
      </c>
      <c r="E55" s="21" t="s">
        <v>143</v>
      </c>
      <c r="F55" s="68">
        <v>10000</v>
      </c>
      <c r="G55" s="34"/>
      <c r="H55" s="34"/>
      <c r="I55" s="20" t="s">
        <v>38</v>
      </c>
      <c r="J55" s="23">
        <f>IF(I55="Less(-)",-1,1)</f>
        <v>1</v>
      </c>
      <c r="K55" s="24" t="s">
        <v>63</v>
      </c>
      <c r="L55" s="24" t="s">
        <v>7</v>
      </c>
      <c r="M55" s="67"/>
      <c r="N55" s="35"/>
      <c r="O55" s="74">
        <f t="shared" si="0"/>
        <v>0</v>
      </c>
      <c r="P55" s="36"/>
      <c r="Q55" s="35"/>
      <c r="R55" s="35"/>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65">
        <f>total_amount_ba($B$2,$D$2,D55,F55,J55,K55,M55)</f>
        <v>0</v>
      </c>
      <c r="BB55" s="65">
        <f>BA55+SUM(N55:AZ55)</f>
        <v>0</v>
      </c>
      <c r="BC55" s="31" t="str">
        <f>SpellNumber(L55,BB55)</f>
        <v>INR Zero Only</v>
      </c>
      <c r="IE55" s="33">
        <v>1.02</v>
      </c>
      <c r="IF55" s="33" t="s">
        <v>41</v>
      </c>
      <c r="IG55" s="33" t="s">
        <v>42</v>
      </c>
      <c r="IH55" s="33">
        <v>213</v>
      </c>
      <c r="II55" s="33" t="s">
        <v>37</v>
      </c>
    </row>
    <row r="56" spans="1:243" s="32" customFormat="1" ht="18.75" customHeight="1">
      <c r="A56" s="17">
        <v>10</v>
      </c>
      <c r="B56" s="18" t="s">
        <v>136</v>
      </c>
      <c r="C56" s="19" t="s">
        <v>147</v>
      </c>
      <c r="D56" s="20"/>
      <c r="E56" s="21"/>
      <c r="F56" s="20"/>
      <c r="G56" s="22"/>
      <c r="H56" s="22"/>
      <c r="I56" s="20"/>
      <c r="J56" s="23"/>
      <c r="K56" s="24"/>
      <c r="L56" s="24"/>
      <c r="M56" s="25"/>
      <c r="N56" s="26"/>
      <c r="O56" s="74">
        <f t="shared" si="0"/>
        <v>0</v>
      </c>
      <c r="P56" s="27"/>
      <c r="Q56" s="26"/>
      <c r="R56" s="26"/>
      <c r="S56" s="28"/>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29"/>
      <c r="BB56" s="30"/>
      <c r="BC56" s="31"/>
      <c r="IE56" s="33">
        <v>2</v>
      </c>
      <c r="IF56" s="33" t="s">
        <v>33</v>
      </c>
      <c r="IG56" s="33" t="s">
        <v>44</v>
      </c>
      <c r="IH56" s="33">
        <v>10</v>
      </c>
      <c r="II56" s="33" t="s">
        <v>37</v>
      </c>
    </row>
    <row r="57" spans="1:243" s="32" customFormat="1" ht="27.75" customHeight="1">
      <c r="A57" s="17">
        <v>10.1</v>
      </c>
      <c r="B57" s="71" t="s">
        <v>137</v>
      </c>
      <c r="C57" s="19" t="s">
        <v>148</v>
      </c>
      <c r="D57" s="68">
        <v>1</v>
      </c>
      <c r="E57" s="21" t="s">
        <v>143</v>
      </c>
      <c r="F57" s="68">
        <v>30250</v>
      </c>
      <c r="G57" s="34"/>
      <c r="H57" s="34"/>
      <c r="I57" s="20" t="s">
        <v>38</v>
      </c>
      <c r="J57" s="23">
        <f>IF(I57="Less(-)",-1,1)</f>
        <v>1</v>
      </c>
      <c r="K57" s="24" t="s">
        <v>63</v>
      </c>
      <c r="L57" s="24" t="s">
        <v>7</v>
      </c>
      <c r="M57" s="67"/>
      <c r="N57" s="35"/>
      <c r="O57" s="74">
        <f t="shared" si="0"/>
        <v>0</v>
      </c>
      <c r="P57" s="36"/>
      <c r="Q57" s="35"/>
      <c r="R57" s="35"/>
      <c r="S57" s="37"/>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65">
        <f>total_amount_ba($B$2,$D$2,D57,F57,J57,K57,M57)</f>
        <v>0</v>
      </c>
      <c r="BB57" s="65">
        <f>BA57+SUM(N57:AZ57)</f>
        <v>0</v>
      </c>
      <c r="BC57" s="31" t="str">
        <f>SpellNumber(L57,BB57)</f>
        <v>INR Zero Only</v>
      </c>
      <c r="IE57" s="33">
        <v>3</v>
      </c>
      <c r="IF57" s="33" t="s">
        <v>46</v>
      </c>
      <c r="IG57" s="33" t="s">
        <v>47</v>
      </c>
      <c r="IH57" s="33">
        <v>10</v>
      </c>
      <c r="II57" s="33" t="s">
        <v>37</v>
      </c>
    </row>
    <row r="58" spans="1:243" s="32" customFormat="1" ht="33" customHeight="1">
      <c r="A58" s="40" t="s">
        <v>61</v>
      </c>
      <c r="B58" s="41"/>
      <c r="C58" s="42"/>
      <c r="D58" s="43"/>
      <c r="E58" s="43"/>
      <c r="F58" s="43"/>
      <c r="G58" s="43"/>
      <c r="H58" s="44"/>
      <c r="I58" s="44"/>
      <c r="J58" s="44"/>
      <c r="K58" s="44"/>
      <c r="L58" s="45"/>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66">
        <f>SUM(BA13:BA57)</f>
        <v>0</v>
      </c>
      <c r="BB58" s="66">
        <f>SUM(BB13:BB57)</f>
        <v>0</v>
      </c>
      <c r="BC58" s="31" t="str">
        <f>SpellNumber($E$2,BB58)</f>
        <v>INR Zero Only</v>
      </c>
      <c r="IE58" s="33">
        <v>4</v>
      </c>
      <c r="IF58" s="33" t="s">
        <v>41</v>
      </c>
      <c r="IG58" s="33" t="s">
        <v>60</v>
      </c>
      <c r="IH58" s="33">
        <v>10</v>
      </c>
      <c r="II58" s="33" t="s">
        <v>37</v>
      </c>
    </row>
    <row r="59" spans="1:243" s="56" customFormat="1" ht="39" customHeight="1" hidden="1">
      <c r="A59" s="41" t="s">
        <v>65</v>
      </c>
      <c r="B59" s="47"/>
      <c r="C59" s="48"/>
      <c r="D59" s="49"/>
      <c r="E59" s="50" t="s">
        <v>62</v>
      </c>
      <c r="F59" s="63"/>
      <c r="G59" s="51"/>
      <c r="H59" s="52"/>
      <c r="I59" s="52"/>
      <c r="J59" s="52"/>
      <c r="K59" s="53"/>
      <c r="L59" s="54"/>
      <c r="M59" s="55"/>
      <c r="O59" s="32"/>
      <c r="P59" s="32"/>
      <c r="Q59" s="32"/>
      <c r="R59" s="32"/>
      <c r="S59" s="32"/>
      <c r="BA59" s="61">
        <f>IF(ISBLANK(F59),0,IF(E59="Excess (+)",ROUND(BA58+(BA58*F59),2),IF(E59="Less (-)",ROUND(BA58+(BA58*F59*(-1)),2),0)))</f>
        <v>0</v>
      </c>
      <c r="BB59" s="62">
        <f>ROUND(BA59,0)</f>
        <v>0</v>
      </c>
      <c r="BC59" s="31" t="str">
        <f>SpellNumber(L59,BB59)</f>
        <v> Zero Only</v>
      </c>
      <c r="IE59" s="57"/>
      <c r="IF59" s="57"/>
      <c r="IG59" s="57"/>
      <c r="IH59" s="57"/>
      <c r="II59" s="57"/>
    </row>
    <row r="60" spans="1:243" s="56" customFormat="1" ht="51" customHeight="1">
      <c r="A60" s="40" t="s">
        <v>64</v>
      </c>
      <c r="B60" s="40"/>
      <c r="C60" s="78" t="str">
        <f>SpellNumber($E$2,BB58)</f>
        <v>INR Zero Only</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0"/>
      <c r="IE60" s="57"/>
      <c r="IF60" s="57"/>
      <c r="IG60" s="57"/>
      <c r="IH60" s="57"/>
      <c r="II60" s="57"/>
    </row>
    <row r="61" spans="3:243" s="12" customFormat="1" ht="15">
      <c r="C61" s="58"/>
      <c r="D61" s="58"/>
      <c r="E61" s="58"/>
      <c r="F61" s="58"/>
      <c r="G61" s="58"/>
      <c r="H61" s="58"/>
      <c r="I61" s="58"/>
      <c r="J61" s="58"/>
      <c r="K61" s="58"/>
      <c r="L61" s="58"/>
      <c r="M61" s="58"/>
      <c r="O61" s="58"/>
      <c r="BA61" s="58"/>
      <c r="BC61" s="58"/>
      <c r="IE61" s="13"/>
      <c r="IF61" s="13"/>
      <c r="IG61" s="13"/>
      <c r="IH61" s="13"/>
      <c r="II61" s="13"/>
    </row>
  </sheetData>
  <sheetProtection password="CA9C" sheet="1" selectLockedCells="1"/>
  <mergeCells count="8">
    <mergeCell ref="A9:BC9"/>
    <mergeCell ref="C60:BC6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5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59">
      <formula1>IF(ISBLANK(F59),$A$3:$C$3,$B$3:$C$3)</formula1>
    </dataValidation>
    <dataValidation allowBlank="1" showInputMessage="1" showErrorMessage="1" promptTitle="Item Description" prompt="Please enter Item Description in text" sqref="B33:B40 B21:B23 B25:B26 B28:B29 B31 B44:B49 B51:B55 B57"/>
    <dataValidation type="decimal" allowBlank="1" showInputMessage="1" showErrorMessage="1" promptTitle="Rate Entry" prompt="Please enter the Basic Price in Rupees for this item. " errorTitle="Invaid Entry" error="Only Numeric Values are allowed. " sqref="G13:H57">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59">
      <formula1>0</formula1>
      <formula2>IF(E59&lt;&gt;"Select",99.9,0)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59">
      <formula1>IF(E59&lt;&gt;"Select",0,-1)</formula1>
      <formula2>IF(E59&lt;&gt;"Select",99.99,-1)</formula2>
    </dataValidation>
    <dataValidation type="list" allowBlank="1" showInputMessage="1" showErrorMessage="1" sqref="K13:K57">
      <formula1>"Partial Conversion, Full Conversion"</formula1>
    </dataValidation>
    <dataValidation type="list" allowBlank="1" showInputMessage="1" showErrorMessage="1" sqref="L55 L56 L13 L14 L15 L16 L17 L18 L19 L20 L21 L22 L23 L24 L25 L26 L27 L28 L29 L30 L31 L32 L33 L34 L35 L36 L37 L38 L39 L40 L41 L42 L43 L44 L45 L46 L47 L48 L49 L50 L51 L52 L53 L54 L57">
      <formula1>"INR"</formula1>
    </dataValidation>
    <dataValidation allowBlank="1" showInputMessage="1" showErrorMessage="1" promptTitle="Addition / Deduction" prompt="Please Choose the correct One" sqref="J13:J57"/>
    <dataValidation type="list" showInputMessage="1" showErrorMessage="1" sqref="I13:I57">
      <formula1>"Excess(+), Less(-)"</formula1>
    </dataValidation>
    <dataValidation type="decimal" allowBlank="1" showInputMessage="1" showErrorMessage="1" errorTitle="Invalid Entry" error="Only Numeric Values are allowed. " sqref="A13:A57">
      <formula1>0</formula1>
      <formula2>999999999999999</formula2>
    </dataValidation>
    <dataValidation allowBlank="1" showInputMessage="1" showErrorMessage="1" promptTitle="Itemcode/Make" prompt="Please enter text" sqref="C13:C57"/>
    <dataValidation type="decimal" allowBlank="1" showInputMessage="1" showErrorMessage="1" promptTitle="Rate Entry" prompt="Please enter the Other Taxes2 in Rupees for this item. " errorTitle="Invaid Entry" error="Only Numeric Values are allowed. " sqref="N13:O5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5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57">
      <formula1>0</formula1>
      <formula2>999999999999999</formula2>
    </dataValidation>
    <dataValidation allowBlank="1" showInputMessage="1" showErrorMessage="1" promptTitle="Units" prompt="Please enter Units in text" sqref="E13:E57"/>
    <dataValidation type="decimal" allowBlank="1" showInputMessage="1" showErrorMessage="1" promptTitle="Quantity" prompt="Please enter the Quantity for this item. " errorTitle="Invalid Entry" error="Only Numeric Values are allowed. " sqref="F13:F57 D13:D5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16 M18:M19 M21:M23 M25:M26 M28:M29 M31 M33:M40 M42:M49 M51:M55 M57">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7" t="s">
        <v>2</v>
      </c>
      <c r="F6" s="87"/>
      <c r="G6" s="87"/>
      <c r="H6" s="87"/>
      <c r="I6" s="87"/>
      <c r="J6" s="87"/>
      <c r="K6" s="87"/>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2022-02-17T06:36:57Z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