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F:\download\"/>
    </mc:Choice>
  </mc:AlternateContent>
  <xr:revisionPtr revIDLastSave="0" documentId="13_ncr:1_{96403F62-B783-439B-9EE1-38BB7306D2BE}" xr6:coauthVersionLast="47" xr6:coauthVersionMax="47" xr10:uidLastSave="{00000000-0000-0000-0000-000000000000}"/>
  <bookViews>
    <workbookView xWindow="-108" yWindow="-108" windowWidth="23256" windowHeight="12456" xr2:uid="{00000000-000D-0000-FFFF-FFFF00000000}"/>
  </bookViews>
  <sheets>
    <sheet name="RENOVATION"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8" i="4" l="1"/>
  <c r="O97" i="4"/>
  <c r="O96" i="4"/>
  <c r="O95" i="4"/>
  <c r="O92" i="4"/>
  <c r="P91" i="4"/>
  <c r="O89" i="4"/>
  <c r="O88" i="4"/>
  <c r="O87" i="4"/>
  <c r="O86" i="4"/>
  <c r="O79" i="4"/>
  <c r="O78" i="4"/>
  <c r="O77" i="4"/>
  <c r="O76" i="4"/>
  <c r="O75" i="4"/>
  <c r="O74" i="4"/>
  <c r="O73" i="4"/>
  <c r="M72" i="4"/>
  <c r="O72" i="4" s="1"/>
  <c r="M71" i="4"/>
  <c r="O71" i="4" s="1"/>
  <c r="M70" i="4"/>
  <c r="O70" i="4" s="1"/>
  <c r="O67" i="4"/>
  <c r="O66" i="4"/>
  <c r="O65" i="4"/>
  <c r="O62" i="4"/>
  <c r="O63" i="4" s="1"/>
  <c r="P60" i="4"/>
  <c r="O56" i="4"/>
  <c r="O57" i="4" s="1"/>
  <c r="P55" i="4" s="1"/>
  <c r="O53" i="4"/>
  <c r="O54" i="4" s="1"/>
  <c r="P52" i="4" s="1"/>
  <c r="O42" i="4"/>
  <c r="O41" i="4"/>
  <c r="O43" i="4" s="1"/>
  <c r="P38" i="4" s="1"/>
  <c r="O36" i="4"/>
  <c r="O35" i="4"/>
  <c r="O34" i="4"/>
  <c r="O33" i="4"/>
  <c r="O37" i="4" s="1"/>
  <c r="P31" i="4"/>
  <c r="O29" i="4"/>
  <c r="O28" i="4"/>
  <c r="M25" i="4"/>
  <c r="O25" i="4" s="1"/>
  <c r="M24" i="4"/>
  <c r="O24" i="4" s="1"/>
  <c r="M20" i="4"/>
  <c r="O20" i="4" s="1"/>
  <c r="M19" i="4"/>
  <c r="O19" i="4" s="1"/>
  <c r="O21" i="4" s="1"/>
  <c r="P17" i="4" s="1"/>
  <c r="O13" i="4"/>
  <c r="O12" i="4"/>
  <c r="O14" i="4" s="1"/>
  <c r="P11" i="4" s="1"/>
  <c r="O10" i="4"/>
  <c r="P9" i="4"/>
  <c r="O7" i="4"/>
  <c r="O6" i="4"/>
  <c r="O8" i="4" s="1"/>
  <c r="P5" i="4" s="1"/>
  <c r="O30" i="4" l="1"/>
  <c r="P27" i="4" s="1"/>
  <c r="O26" i="4"/>
  <c r="P22" i="4" s="1"/>
  <c r="O68" i="4"/>
  <c r="P64" i="4" s="1"/>
  <c r="O80" i="4"/>
  <c r="O90" i="4"/>
  <c r="P84" i="4" s="1"/>
  <c r="O99" i="4"/>
  <c r="O100" i="4" s="1"/>
  <c r="P93" i="4" s="1"/>
  <c r="O83" i="4"/>
  <c r="P81" i="4" s="1"/>
  <c r="P69" i="4"/>
</calcChain>
</file>

<file path=xl/sharedStrings.xml><?xml version="1.0" encoding="utf-8"?>
<sst xmlns="http://schemas.openxmlformats.org/spreadsheetml/2006/main" count="364" uniqueCount="138">
  <si>
    <t>Unit</t>
  </si>
  <si>
    <t>cum</t>
  </si>
  <si>
    <t>x</t>
  </si>
  <si>
    <t>=</t>
  </si>
  <si>
    <t>Total</t>
  </si>
  <si>
    <t>sqm</t>
  </si>
  <si>
    <t>X</t>
  </si>
  <si>
    <t>Each</t>
  </si>
  <si>
    <t>@</t>
  </si>
  <si>
    <t>each</t>
  </si>
  <si>
    <t xml:space="preserve">(Say)             = </t>
  </si>
  <si>
    <t>Sl no.</t>
  </si>
  <si>
    <t>Description</t>
  </si>
  <si>
    <t>Quantity</t>
  </si>
  <si>
    <t>Rate (Rs.)</t>
  </si>
  <si>
    <t>Amount (Rs.)</t>
  </si>
  <si>
    <t>Construction work</t>
  </si>
  <si>
    <t xml:space="preserve">cum </t>
  </si>
  <si>
    <t xml:space="preserve">sqm </t>
  </si>
  <si>
    <t xml:space="preserve">Cement mortar 1:4 (1 cement : 4 coarse sand) </t>
  </si>
  <si>
    <t>Brick work with common burnt clay F.P.S. (non modular) bricks of class designation 7.5 in superstructure above plinth level up to floor V level in all shapes and sizes in :</t>
  </si>
  <si>
    <t>Deduction (-)</t>
  </si>
  <si>
    <t>W1</t>
  </si>
  <si>
    <t>W2</t>
  </si>
  <si>
    <t>VW1</t>
  </si>
  <si>
    <t>VW2</t>
  </si>
  <si>
    <t>Bathroom Vantilation</t>
  </si>
  <si>
    <t>Doors and other Oppenings</t>
  </si>
  <si>
    <t>D1</t>
  </si>
  <si>
    <t>D2</t>
  </si>
  <si>
    <t xml:space="preserve"> sqm </t>
  </si>
  <si>
    <t xml:space="preserve"> 15 mm cement plaster on the rough side of single or half brick wall of mix :</t>
  </si>
  <si>
    <t>1:4 (1 cement: 4 fine sand)</t>
  </si>
  <si>
    <t>Providing wood work in frames of doors, windows, clerestory windows and other frames, wrought framed and fixed in position with hold fast lugs or with dash fasteners of required dia &amp; length (hold fast lugs or dash fastener shall be paid for separately).</t>
  </si>
  <si>
    <t xml:space="preserve">Kiln seasoned and chemically treated hollock wood </t>
  </si>
  <si>
    <t>Door</t>
  </si>
  <si>
    <t>Providing and fixing panelled or panelled and glazed shutters for doors, windows and clerestory windows, fixing with butt hinges of required size with necessary screws, excluding panelling which will be paid for separately, all complete as per direction of Engineer-in-charge. (Note:Butt hinges  and necessary screws  shall be paid separately)</t>
  </si>
  <si>
    <t>Kiln seasoned and chemically treated hollock wood</t>
  </si>
  <si>
    <t xml:space="preserve">30 mm thick shutters 
</t>
  </si>
  <si>
    <t xml:space="preserve"> Providing and fixing bright finished brass parliamentary hinges with necessary screws etc. complete :</t>
  </si>
  <si>
    <t>125x125x27x5 mm</t>
  </si>
  <si>
    <t>Providing and fixing bright finished brass tower bolts (barrel type) with necessary screws etc. complete :</t>
  </si>
  <si>
    <t>250x10 mm</t>
  </si>
  <si>
    <t xml:space="preserve"> Providing and fixing 150 mm bright finished floor brass door stopper with rubber cushion, necessary brass screws etc. to suit shutter thickness complete.</t>
  </si>
  <si>
    <t>Providing and fixing bright finished brass handles with screws etc. complete:</t>
  </si>
  <si>
    <t>125 mm</t>
  </si>
  <si>
    <t>Providing and fixing factory made panel PVC door shutter consisting of frame made out of M.S. tubes of 19 gauge thickness and size of 19 mm x 19 mm for styles and 15x15 mm for top &amp; bottom rails. M.S. frame shall have a coat of steel primers of approved make and manufacture. M.S. frame covered with 5 mm thick heat moulded PVC 'C' channel of size 30 mm thickness, 70 mm width out of which 50 mm shall be flat and 20 mm shall be tapered in 45 degree angle on both side forming styles and 5 mm thick, 95 mm wide PVC sheet out of which 75mm shall be flat and 20 mm shall be tapered in 45 degree on the inner side to form top and bottom rail and 115 mm wide PVC sheet out of which 75 mm shall be flat and 20 mm shall be tapered on both sides to form lock rail. Top, bottom and lock rails shall be provided both side of the panel. 10 mm (5 mm x 2 ) thick, 20 mm wide cross PVC sheet be provided as gap insert for top rail &amp; bottom rail, paneling of 5 mm thick both side PVC sheet to be fitted in the M.S. frame welded/ sealed to the styles &amp; rails with 7 mm (5 mm+2 mm) thick x 15 mm wide PVC sheet beadingon inner side, and joined together with solvent cement adhesive. An additional 5 mm thick PVC strip of 20 mm width is to be stuck on the interior side of the 'C' Channel using PVC solvent adhesive etc. complete as per direction of Engineer-in-charge, manufacturer's specification &amp; drawing.</t>
  </si>
  <si>
    <t xml:space="preserve">30 mm thick pre laminated PVC door shutters </t>
  </si>
  <si>
    <t>Providing and laying vitrified floor tiles in different sizes (thickness to be specified by the manufacturer) with water absorption less than 0.08% and conforming to IS: 15622, of approved make, in all colours and shades, laid on 20mm thick cement mortar 1:4 (1 cement : 4 coarse sand), jointing with grey cement slurry @ 3.3 kg/ sqm including grouting the joints with white cement and matching pigments etc., complete.</t>
  </si>
  <si>
    <t xml:space="preserve">Size of Tile 600x600 mm </t>
  </si>
  <si>
    <t>Bathroom Walls</t>
  </si>
  <si>
    <t>Deductions (-)</t>
  </si>
  <si>
    <t xml:space="preserve"> Providing and applying white cement based putty of average thickness 1 mm, of approved brand and manufacturer, over the plastered wall surface to prepare the surface even and smooth complete. </t>
  </si>
  <si>
    <t xml:space="preserve"> Finishing walls with Acrylic Smooth exterior paint of required shade :</t>
  </si>
  <si>
    <t>New work (Two or more coat applied @ 1.67 ltr/10 sqm over and including priming coat of exterior primer applied @ 2.20 kg/10 sqm)</t>
  </si>
  <si>
    <t xml:space="preserve">Painting wood work with Deluxe Multi Surface Paint of required shade. Two or more coat applied @ 0.90 ltr/10 sqm over an under coat of primer applied @0.75 ltr/10 sqm of approved brand and manufacture </t>
  </si>
  <si>
    <t>doors</t>
  </si>
  <si>
    <t>Sanitary Fittings :</t>
  </si>
  <si>
    <t>Providing and fixing white vitreous china pedestal type water closet (European type) with seat and lid, 10 litre low level white vitreous china flushing cistern &amp; C.P. flush bend with fittings &amp; C.I. brackets, 40 mm flush bend, overflow arrangement with specials of standard make and mosquito proof coupling of approved municipal design complete, including painting of fittings and brackets, cutting and making good the walls and floors wherever required :</t>
  </si>
  <si>
    <t xml:space="preserve">each </t>
  </si>
  <si>
    <t xml:space="preserve">W.C. pan with ISI marked white solid plastic seat and lid </t>
  </si>
  <si>
    <t>Providing and fixing wash basin with C.I. brackets, 15 mm PTMT pillar cock, 32 mm PTMT waste coupling of standard pattern, including painting of fittings and brackets, cutting and making good the walls wherever required. White Vitreous China Flat back wash basin size 550x400 mm with single 15 mm PTMT pillar cock.</t>
  </si>
  <si>
    <t xml:space="preserve">Providing and fixing brass stop cock of approved quality :
</t>
  </si>
  <si>
    <t xml:space="preserve">15 mm nominal bore </t>
  </si>
  <si>
    <t xml:space="preserve"> Providing and fixing C.P. brass bib cock of approved quality conforming to IS:8931 :</t>
  </si>
  <si>
    <t xml:space="preserve"> 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 Charge.</t>
  </si>
  <si>
    <t xml:space="preserve"> metre </t>
  </si>
  <si>
    <t>Internal work - Exposed on wall</t>
  </si>
  <si>
    <t>25 mm nominal dia Pipes</t>
  </si>
  <si>
    <t>Providing and fixing Chlorinated Polyvinyl Chloride (CPVC) pipes, having thermal stability for hot &amp; cold water supply, including all CPVC plain &amp; brass threaded fittings, including fixing the pipe with clamps at 1.00 m spacing. This includes jointing of pipes &amp; fittings with one step CPVC solvent cement and testing of joints complete as per direction of Engineer in Charge.</t>
  </si>
  <si>
    <t>15 mm nominal dia Pipes</t>
  </si>
  <si>
    <t xml:space="preserve">Providing and fixing PTMT towel rail complete with brackets fixed to wooden cleats with CP brass screws with concealed fittings arrangement of approved quality and colour.
</t>
  </si>
  <si>
    <t xml:space="preserve">600 mm long towel rail with total length of 645 mm, width 78 mm and effective height of 88 mm, weighing not less than 190 gms. </t>
  </si>
  <si>
    <t xml:space="preserve">Providing and fixing PTMT liquid soap container 109 mm wide, 125 mm high and 112 mm distance from wall of standard shape with bracket of the same materials with snap fittings of approved quality and colour, weighing not less than 105 gms. </t>
  </si>
  <si>
    <t xml:space="preserve"> each </t>
  </si>
  <si>
    <t>Providing and fixing 600x450 mm beveled edge mirror of superior glass (of approved quality) complete with 6 mm thick hard board ground fixed to wooden cleats with C.P. brass screws and washers complete.</t>
  </si>
  <si>
    <t>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t>
  </si>
  <si>
    <t xml:space="preserve">metre </t>
  </si>
  <si>
    <t xml:space="preserve">100 mm nominal dia Pipes </t>
  </si>
  <si>
    <t xml:space="preserve">65 mm nominal dia Pipes </t>
  </si>
  <si>
    <t xml:space="preserve"> Providing and fixing PTMT grating of approved quality and colour. </t>
  </si>
  <si>
    <t>Rectangular type with openable circular lid</t>
  </si>
  <si>
    <t xml:space="preserve">150 mm nominal size square 100 mm diameter of the inner hinged round grating.
</t>
  </si>
  <si>
    <t>150 mm diameter</t>
  </si>
  <si>
    <t>Electrical Works:</t>
  </si>
  <si>
    <t>Wiring for light/ fan/ call bell point with 2x1.5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6 Amp flush type switch/ bell push (Anchor Penta/Gold medal /Kolor kany.Kom/ Havells or equivalent make as approved by the Deptt.) GI/ MS switch board (ISI marked) half conceal on wall with phenolic laminated sheet cover ,ceiling rose  (Anchor/Gold medal /Kolor kany.Kom / Havells or equivalent make as approved by the Deptt.) etc. complete as directed and specified by the Deptt.</t>
  </si>
  <si>
    <t xml:space="preserve">Each </t>
  </si>
  <si>
    <t>Medium point up to 6.00 metre. Length.</t>
  </si>
  <si>
    <t>Long point up to 10.00 metre. Length.</t>
  </si>
  <si>
    <t>Wiring to 5 a pin 6 Amps plug point with 1.5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5 pin 6 Amps flush type plug socket and 6 Amps F/T switch (Anchor penta /Gold medal /Kolor kany.Kom/Havells or equivalent make as approved by the Deptt.), GI/ MS switch board (I.S.I. marked)  with phenolic laminated sheet cover including earth continuity with 1.5 sq. mm.  cable to third pin of the plug socket etc. as required complete, when placed elsewhere.</t>
  </si>
  <si>
    <t>Wiring for drawing sub-main line with P.V.C. insulated single core unsheathed industrial (Multistrand) cable FR conforming to IS-694: 1990 with flexible bright annealed electrolytic copper conductor for voltage grade up to 1100 volts (Finolex /RR Kabel /Nicco / Anchor or Equivalent Make as approved by the Deptt.) in surface flat ISI marked casing 'n' capping (AKG / Precision/ Presto Plast/Polycab/ MW or equivalent make as approved by the Deptt.) system including earth continuity.</t>
  </si>
  <si>
    <t>RM</t>
  </si>
  <si>
    <t xml:space="preserve">With 2 x 2.5 sq. mm. + earth continuity with 1x1.5 sq. mm.  in flat 19 mm ISI marked casing 'n' capping system. </t>
  </si>
  <si>
    <t>Supplying fixing I.C.T.P and N link Main Switch with rewire able fuses of 500 Volt grade( HPL/ GECO / ANCHOR or equivalent  make)   including drilling boards/iron frames and fixing with bolts and nuts and connection as approved by the Deptt.)complete as required.</t>
  </si>
  <si>
    <t>30/32 Amps Capacity T.P.N</t>
  </si>
  <si>
    <t>Supplying including fitting fixing of following  A.C. Ceiling fan complete with all accessories like down rod, canopy etc. of following sweeps with making necessary connection as approved by the Deptt.)as required complete and as directed by the Department [Without regulator].</t>
  </si>
  <si>
    <t xml:space="preserve"> Premium model  1400 mm Sweep CROMPTON  make)</t>
  </si>
  <si>
    <t xml:space="preserve"> Supplying including fitting fixing of following  A.C. Exhaust fan in the existing hole on the wall of following sweeps with making necessary connection as approved by the Deptt.)as required complete and as directed by the Department.</t>
  </si>
  <si>
    <t>High Speed 225 mm sweep (ORIENT  make),   Trans Air 225 mm sweep (Crompton  make), Ventil Air DX 250 mm sweep Louver type (Havells  make).</t>
  </si>
  <si>
    <t xml:space="preserve"> Supplying fitting and fixing of ceiling fan regulator including connections etc. complete as required.</t>
  </si>
  <si>
    <t>Electronic Type</t>
  </si>
  <si>
    <t xml:space="preserve">  Demolishing work</t>
  </si>
  <si>
    <t>Dismantling doors, windows and clerestory windows (steel or wood)  shutter including chowkhats, architrave, holdfasts etc. complete and stacking within 50 metres lead : Of area 3 sq. metres and below</t>
  </si>
  <si>
    <t>Dismantling wood work in frames, trusses, purlins and rafters up to10 metres span and 5 metres height including stacking the material within 50 metres lead : Of sectional area 40 square centimetres and above</t>
  </si>
  <si>
    <t>Rafter</t>
  </si>
  <si>
    <t>purlin</t>
  </si>
  <si>
    <t>Dismantling roofing including ridges, hips, valleys and gutters etc.,and stacking the material within 50 metres lead of:G.S. Sheet</t>
  </si>
  <si>
    <t>Demolishing brick work manually/ by mechanical means including stacking of serviciable material and disposal of unserviceable materials within 50 meters lead as per direction of Engineer in charge.
In cement morter</t>
  </si>
  <si>
    <t>Dismantling W.C. Pan of all sizes including disposal of dismantled materials i/c malba all complete as per directions of Engineer-in- Charge.</t>
  </si>
  <si>
    <t>Window</t>
  </si>
  <si>
    <t xml:space="preserve">Providing &amp; fixing glass panes with putty and glazing clips in steel doors, windows, clerestory windows, all complete with :
4.0 mm thick glass panes (weights not less than 10 kg/ sqm) </t>
  </si>
  <si>
    <t>100x10 mm (Two no's at each pannel)</t>
  </si>
  <si>
    <t>BATHROOM</t>
  </si>
  <si>
    <t>Quantity Same as sl. No. 40</t>
  </si>
  <si>
    <t>window</t>
  </si>
  <si>
    <t>ceiling</t>
  </si>
  <si>
    <t>Painting on G.S. sheet with synthetic enamel paint of approved brand
and manufacture of required colour to give an even shade : 
Old work (one or more coats)</t>
  </si>
  <si>
    <t>roofsheet</t>
  </si>
  <si>
    <t>Supplying, fitting and fixing double leaf heavy duty iron gate, frame made from 40mm x 40mm x 6mm M.S. angle and with M.S. flat of 40mm x 6mm size as per approved design.Necessary  locking arrangement on both faces, arrangement for temporary closing the gate  and 2nos.( minimum) strong iron hinges of M.S bars and flat of same sizes on each leaf to be embedded in C.C brick pillers as necessary including a red oxide painting to all iron works as directed and specified.</t>
  </si>
  <si>
    <t>Qtl</t>
  </si>
  <si>
    <t>1no of double leaf gate (width= 3.0m)</t>
  </si>
  <si>
    <t>40x40x6 mm MS section</t>
  </si>
  <si>
    <t>40x6 mm MS flate</t>
  </si>
  <si>
    <t>Providing roller to the gate including welding etc.complete
a) With 25mmx50mm (dia) roller</t>
  </si>
  <si>
    <r>
      <rPr>
        <b/>
        <u/>
        <sz val="10"/>
        <rFont val="Calibri"/>
      </rPr>
      <t xml:space="preserve"> </t>
    </r>
    <r>
      <rPr>
        <sz val="10"/>
        <rFont val="Calibri"/>
      </rPr>
      <t>Wiring for 5/6 pin 16 Amps power plug point with 4 sq. mm. P.V.C. insulated single core unsheathed industrial (Multistrand) cable FR conforming to IS-694: 1990 with flexible bright annealed electrolytic copper conductor for voltage grade up to 1100 volts (Finolex /RR Kabel /Nicco / Anchor or Equivalent Make as approved by the Deptt.) with flat 19 mm ISI marked casing 'n' capping (AKG / Precision/ Presto Plast/Polycab/ MW or equivalent make as approved by the Deptt.) in surface system, including providing  and fixing 5/6 pin 16 Amps flush type socket outlets and 16 Amps flush type switch ( Anchor penta /Gold medal /Kolor kany.Kom/Havells or equivalent make as approved by the Deptt.),GI/ MS switch  board (I.S.I. marked)  with phenolic laminated sheet cover earth continuity with 2.5 sq. mm  cable  to the 3rd pin of the socket  as required complete.</t>
    </r>
  </si>
  <si>
    <r>
      <rPr>
        <b/>
        <u/>
        <sz val="10"/>
        <rFont val="Calibri"/>
      </rPr>
      <t>:</t>
    </r>
    <r>
      <rPr>
        <sz val="10"/>
        <rFont val="Calibri"/>
      </rPr>
      <t xml:space="preserve">  Supplying with fitting and fixing single Pole 10 KA 240/415V 50Hz MCB of the following capacity complete with making necessary connection as approved, specified and directed by the deptt.</t>
    </r>
  </si>
  <si>
    <t>B Series  ---- 10 A
(Schneider MG, legrand, Hager  make)</t>
  </si>
  <si>
    <r>
      <rPr>
        <b/>
        <u/>
        <sz val="10"/>
        <rFont val="Calibri"/>
      </rPr>
      <t xml:space="preserve"> </t>
    </r>
    <r>
      <rPr>
        <sz val="10"/>
        <rFont val="Calibri"/>
      </rPr>
      <t xml:space="preserve">Supplying and fitting of 18/20 Watt CFL lamp in the existing batten holder/angle holder/decorative bracket/bulk head fitting/ pendent holder etc. as specified and directed by the deptt.  </t>
    </r>
  </si>
  <si>
    <t xml:space="preserve">(A) Total amount = </t>
  </si>
  <si>
    <t xml:space="preserve">(B) Total Amount with 18% GST on (A)  = </t>
  </si>
  <si>
    <t xml:space="preserve">(C)Grand Total(A+B)  = </t>
  </si>
  <si>
    <t xml:space="preserve">Making plinth protection 50mm thick of cement concrete 1:3:6 (1 cement : 3 coarse sand (zone-III) derived from natural sources : 6 graded stone aggregate 20 mm nominal size derived from natural sources) over 75mm thick bed of dry brick ballast 40 mm nominal size, well rammed and consolidated and grouted with fine sand, including necessary excavation, levelling &amp; dressing &amp; finishing the top smooth. </t>
  </si>
  <si>
    <t>Providing and fixing chromium plated brass 100 mm mortice latch and lock with 6 levers and a pair of lever handles of approved quality with necessary screws etc. complete.</t>
  </si>
  <si>
    <t>Providing and fixing ISI marked oxidised M.S. tower bolt black finish, (Barrel type) with necessary screws etc. complete : (copper oxidized as per IS: 1378)</t>
  </si>
  <si>
    <t xml:space="preserve">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 </t>
  </si>
  <si>
    <t>Finishing with Deluxe Multi surface paint system for interiors and exteriors using Primer as per manufacturers specifications :</t>
  </si>
  <si>
    <t>Providing and fixing 8 mm dia C.P. / S.S. Jet with flexible tube upto 1 metre long with S.S. triangular plate to Eureopean type W.C. of quality and make as approved by Engineer - in - charge.</t>
  </si>
  <si>
    <r>
      <t xml:space="preserve">                                                                                                           BoQ
Name of Work : </t>
    </r>
    <r>
      <rPr>
        <sz val="10"/>
        <rFont val="Calibri"/>
      </rPr>
      <t>Renovation and repairing of existing building at O/o the AGM, CA Comm. Division, AEGCL, Samaguri.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</si>
</sst>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quot;₹&quot;\ #,##0.00"/>
    <numFmt numFmtId="165" formatCode="0.000"/>
    <numFmt numFmtId="166" formatCode="[$₹-4009]\ #,##0.00"/>
    <numFmt numFmtId="167" formatCode="[$₹-44D]\ #,##0.00"/>
    <numFmt numFmtId="168" formatCode="0.0000"/>
  </numFmts>
  <fonts count="8">
    <font>
      <sz val="11"/>
      <color rgb="FF000000"/>
      <name val="Calibri"/>
      <scheme val="minor"/>
    </font>
    <font>
      <sz val="11"/>
      <name val="Calibri"/>
    </font>
    <font>
      <sz val="11"/>
      <name val="Calibri"/>
    </font>
    <font>
      <b/>
      <sz val="10"/>
      <name val="Calibri"/>
    </font>
    <font>
      <sz val="10"/>
      <name val="Calibri"/>
    </font>
    <font>
      <b/>
      <u/>
      <sz val="10"/>
      <name val="Calibri"/>
    </font>
    <font>
      <b/>
      <sz val="10"/>
      <name val="Calibri"/>
      <family val="2"/>
    </font>
    <font>
      <sz val="11"/>
      <name val="Calibri"/>
      <family val="2"/>
    </font>
  </fonts>
  <fills count="2">
    <fill>
      <patternFill patternType="none"/>
    </fill>
    <fill>
      <patternFill patternType="gray125"/>
    </fill>
  </fills>
  <borders count="3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9">
    <xf numFmtId="0" fontId="0" fillId="0" borderId="0" xfId="0"/>
    <xf numFmtId="0" fontId="2" fillId="0" borderId="1" xfId="0" applyFont="1" applyBorder="1" applyAlignment="1">
      <alignment horizontal="center" vertical="center"/>
    </xf>
    <xf numFmtId="1" fontId="3" fillId="0" borderId="16"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166" fontId="3" fillId="0" borderId="20" xfId="0" applyNumberFormat="1" applyFont="1" applyBorder="1" applyAlignment="1">
      <alignment horizontal="center" vertical="center" wrapText="1"/>
    </xf>
    <xf numFmtId="167" fontId="3" fillId="0" borderId="21" xfId="0" applyNumberFormat="1" applyFont="1" applyBorder="1" applyAlignment="1">
      <alignment horizontal="center" vertical="center" wrapText="1"/>
    </xf>
    <xf numFmtId="0" fontId="4" fillId="0" borderId="22" xfId="0" applyFont="1" applyBorder="1" applyAlignment="1">
      <alignment horizontal="center" vertical="center"/>
    </xf>
    <xf numFmtId="167" fontId="4" fillId="0" borderId="23" xfId="0" applyNumberFormat="1" applyFont="1" applyBorder="1" applyAlignment="1">
      <alignment horizont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0" borderId="5" xfId="0" applyFont="1" applyBorder="1" applyAlignment="1">
      <alignment horizontal="center" vertical="center"/>
    </xf>
    <xf numFmtId="166" fontId="4" fillId="0" borderId="5" xfId="0" applyNumberFormat="1" applyFont="1" applyBorder="1" applyAlignment="1">
      <alignment horizontal="center"/>
    </xf>
    <xf numFmtId="2" fontId="4" fillId="0" borderId="1" xfId="0" applyNumberFormat="1" applyFont="1" applyBorder="1" applyAlignment="1">
      <alignment horizontal="center" vertical="center" wrapText="1"/>
    </xf>
    <xf numFmtId="0" fontId="4" fillId="0" borderId="4" xfId="0" applyFont="1" applyBorder="1" applyAlignment="1">
      <alignment horizontal="center"/>
    </xf>
    <xf numFmtId="0" fontId="4" fillId="0" borderId="5" xfId="0" applyFont="1" applyBorder="1" applyAlignment="1">
      <alignment horizontal="center"/>
    </xf>
    <xf numFmtId="167" fontId="4" fillId="0" borderId="28" xfId="0" applyNumberFormat="1" applyFont="1" applyBorder="1" applyAlignment="1">
      <alignment horizontal="center"/>
    </xf>
    <xf numFmtId="0" fontId="4" fillId="0" borderId="1" xfId="0" applyFont="1" applyBorder="1"/>
    <xf numFmtId="165" fontId="4" fillId="0" borderId="1" xfId="0" applyNumberFormat="1" applyFont="1" applyBorder="1" applyAlignment="1">
      <alignment horizontal="right" vertical="center"/>
    </xf>
    <xf numFmtId="165" fontId="4" fillId="0" borderId="1" xfId="0" applyNumberFormat="1" applyFont="1" applyBorder="1" applyAlignment="1">
      <alignment horizontal="center"/>
    </xf>
    <xf numFmtId="165" fontId="4" fillId="0" borderId="1" xfId="0" applyNumberFormat="1" applyFont="1" applyBorder="1" applyAlignment="1">
      <alignment horizontal="right"/>
    </xf>
    <xf numFmtId="0" fontId="4" fillId="0" borderId="1" xfId="0" applyFont="1" applyBorder="1" applyAlignment="1">
      <alignment horizontal="center"/>
    </xf>
    <xf numFmtId="1"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xf>
    <xf numFmtId="165" fontId="4" fillId="0" borderId="5" xfId="0" applyNumberFormat="1" applyFont="1" applyBorder="1" applyAlignment="1">
      <alignment horizontal="center" vertical="center"/>
    </xf>
    <xf numFmtId="165" fontId="4" fillId="0" borderId="1" xfId="0" applyNumberFormat="1" applyFont="1" applyBorder="1" applyAlignment="1">
      <alignment vertical="center"/>
    </xf>
    <xf numFmtId="165" fontId="4" fillId="0" borderId="1" xfId="0" applyNumberFormat="1" applyFont="1" applyBorder="1" applyAlignment="1">
      <alignment wrapText="1"/>
    </xf>
    <xf numFmtId="1" fontId="4" fillId="0" borderId="1"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2" fontId="4" fillId="0" borderId="9" xfId="0" applyNumberFormat="1" applyFont="1" applyBorder="1" applyAlignment="1">
      <alignment horizontal="center" vertical="center"/>
    </xf>
    <xf numFmtId="165" fontId="4" fillId="0" borderId="9" xfId="0" applyNumberFormat="1" applyFont="1" applyBorder="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top"/>
    </xf>
    <xf numFmtId="165" fontId="4" fillId="0" borderId="1" xfId="0" applyNumberFormat="1" applyFont="1" applyBorder="1" applyAlignment="1">
      <alignment horizontal="left" vertical="center"/>
    </xf>
    <xf numFmtId="1" fontId="4" fillId="0" borderId="1" xfId="0" applyNumberFormat="1" applyFont="1" applyBorder="1" applyAlignment="1">
      <alignment horizontal="center"/>
    </xf>
    <xf numFmtId="166" fontId="4" fillId="0" borderId="1" xfId="0" applyNumberFormat="1" applyFont="1" applyBorder="1" applyAlignment="1">
      <alignment horizontal="center"/>
    </xf>
    <xf numFmtId="167" fontId="4" fillId="0" borderId="32" xfId="0" applyNumberFormat="1" applyFont="1" applyBorder="1" applyAlignment="1">
      <alignment horizontal="center"/>
    </xf>
    <xf numFmtId="0" fontId="4" fillId="0" borderId="1" xfId="0" applyFont="1" applyBorder="1" applyAlignment="1">
      <alignment vertical="center" wrapText="1"/>
    </xf>
    <xf numFmtId="0" fontId="4" fillId="0" borderId="5" xfId="0" applyFont="1" applyBorder="1" applyAlignment="1">
      <alignment horizontal="left" vertical="center"/>
    </xf>
    <xf numFmtId="0" fontId="4" fillId="0" borderId="23" xfId="0" applyFont="1" applyBorder="1"/>
    <xf numFmtId="164" fontId="4" fillId="0" borderId="5" xfId="0" applyNumberFormat="1" applyFont="1" applyBorder="1" applyAlignment="1">
      <alignment horizontal="center"/>
    </xf>
    <xf numFmtId="1" fontId="4" fillId="0" borderId="5" xfId="0" applyNumberFormat="1" applyFont="1" applyBorder="1" applyAlignment="1">
      <alignment horizontal="center"/>
    </xf>
    <xf numFmtId="0" fontId="4" fillId="0" borderId="24" xfId="0" applyFont="1" applyBorder="1" applyAlignment="1">
      <alignment horizontal="center" vertical="center"/>
    </xf>
    <xf numFmtId="1" fontId="4" fillId="0" borderId="10" xfId="0" applyNumberFormat="1" applyFont="1" applyBorder="1" applyAlignment="1">
      <alignment horizontal="center"/>
    </xf>
    <xf numFmtId="0" fontId="4" fillId="0" borderId="10" xfId="0" applyFont="1" applyBorder="1" applyAlignment="1">
      <alignment horizontal="center"/>
    </xf>
    <xf numFmtId="164" fontId="4" fillId="0" borderId="10" xfId="0" applyNumberFormat="1" applyFont="1" applyBorder="1" applyAlignment="1">
      <alignment horizontal="center"/>
    </xf>
    <xf numFmtId="167" fontId="4" fillId="0" borderId="30" xfId="0" applyNumberFormat="1" applyFont="1" applyBorder="1" applyAlignment="1">
      <alignment horizontal="center"/>
    </xf>
    <xf numFmtId="0" fontId="4" fillId="0" borderId="33" xfId="0" applyFont="1" applyBorder="1" applyAlignment="1">
      <alignment horizontal="center" vertical="center"/>
    </xf>
    <xf numFmtId="1" fontId="4" fillId="0" borderId="4" xfId="0" applyNumberFormat="1" applyFont="1" applyBorder="1" applyAlignment="1">
      <alignment horizontal="center"/>
    </xf>
    <xf numFmtId="164" fontId="4" fillId="0" borderId="4" xfId="0" applyNumberFormat="1" applyFont="1" applyBorder="1" applyAlignment="1">
      <alignment horizontal="center"/>
    </xf>
    <xf numFmtId="4" fontId="4" fillId="0" borderId="34" xfId="0" applyNumberFormat="1" applyFont="1" applyBorder="1" applyAlignment="1">
      <alignment horizontal="center" wrapText="1"/>
    </xf>
    <xf numFmtId="1" fontId="4" fillId="0" borderId="33" xfId="0" applyNumberFormat="1" applyFont="1" applyBorder="1" applyAlignment="1">
      <alignment horizontal="center" vertical="center" wrapText="1"/>
    </xf>
    <xf numFmtId="1" fontId="4" fillId="0" borderId="1" xfId="0" applyNumberFormat="1" applyFont="1" applyBorder="1" applyAlignment="1">
      <alignment horizontal="center" wrapText="1"/>
    </xf>
    <xf numFmtId="2" fontId="4" fillId="0" borderId="12" xfId="0" applyNumberFormat="1" applyFont="1" applyBorder="1" applyAlignment="1">
      <alignment horizontal="center" wrapText="1"/>
    </xf>
    <xf numFmtId="2" fontId="4" fillId="0" borderId="1" xfId="0" applyNumberFormat="1" applyFont="1" applyBorder="1" applyAlignment="1">
      <alignment horizontal="center" wrapText="1"/>
    </xf>
    <xf numFmtId="4" fontId="4" fillId="0" borderId="32" xfId="0" applyNumberFormat="1" applyFont="1" applyBorder="1" applyAlignment="1">
      <alignment horizontal="center" wrapText="1"/>
    </xf>
    <xf numFmtId="167" fontId="3" fillId="0" borderId="1" xfId="0" applyNumberFormat="1" applyFont="1" applyBorder="1" applyAlignment="1">
      <alignment horizontal="right" vertical="center"/>
    </xf>
    <xf numFmtId="167" fontId="2" fillId="0" borderId="1" xfId="0" applyNumberFormat="1" applyFont="1" applyBorder="1"/>
    <xf numFmtId="167" fontId="4" fillId="0" borderId="1" xfId="0" applyNumberFormat="1" applyFont="1" applyBorder="1" applyAlignment="1">
      <alignment horizont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13" xfId="0" applyFont="1" applyBorder="1" applyAlignment="1">
      <alignment horizontal="center" vertical="center"/>
    </xf>
    <xf numFmtId="2" fontId="2" fillId="0" borderId="13" xfId="0" applyNumberFormat="1" applyFont="1" applyBorder="1" applyAlignment="1">
      <alignment horizontal="center" vertical="center"/>
    </xf>
    <xf numFmtId="43" fontId="2" fillId="0" borderId="13" xfId="0" applyNumberFormat="1" applyFont="1" applyBorder="1" applyAlignment="1">
      <alignment horizontal="center" vertical="center"/>
    </xf>
    <xf numFmtId="167" fontId="2" fillId="0" borderId="5" xfId="0" applyNumberFormat="1" applyFont="1" applyBorder="1"/>
    <xf numFmtId="167" fontId="2" fillId="0" borderId="35" xfId="0" applyNumberFormat="1" applyFont="1" applyBorder="1"/>
    <xf numFmtId="0" fontId="4" fillId="0" borderId="4" xfId="0" applyFont="1" applyBorder="1" applyAlignment="1">
      <alignment horizontal="left" vertical="center" wrapText="1"/>
    </xf>
    <xf numFmtId="0" fontId="1" fillId="0" borderId="2" xfId="0" applyFont="1" applyBorder="1"/>
    <xf numFmtId="0" fontId="1" fillId="0" borderId="3" xfId="0" applyFont="1" applyBorder="1"/>
    <xf numFmtId="0" fontId="4" fillId="0" borderId="5" xfId="0" applyFont="1" applyBorder="1" applyAlignment="1">
      <alignment horizontal="center"/>
    </xf>
    <xf numFmtId="0" fontId="1" fillId="0" borderId="13" xfId="0" applyFont="1" applyBorder="1"/>
    <xf numFmtId="1" fontId="3" fillId="0" borderId="26" xfId="0" applyNumberFormat="1" applyFont="1" applyBorder="1" applyAlignment="1">
      <alignment horizontal="left" vertical="center" wrapText="1"/>
    </xf>
    <xf numFmtId="0" fontId="1" fillId="0" borderId="11" xfId="0" applyFont="1" applyBorder="1"/>
    <xf numFmtId="1" fontId="4" fillId="0" borderId="5" xfId="0" applyNumberFormat="1" applyFont="1" applyBorder="1" applyAlignment="1">
      <alignment horizontal="center" vertical="center" wrapText="1"/>
    </xf>
    <xf numFmtId="2" fontId="4" fillId="0" borderId="4" xfId="0" applyNumberFormat="1" applyFont="1" applyBorder="1" applyAlignment="1">
      <alignment horizontal="left" vertical="center" wrapText="1"/>
    </xf>
    <xf numFmtId="2" fontId="4" fillId="0" borderId="8" xfId="0" applyNumberFormat="1" applyFont="1" applyBorder="1" applyAlignment="1">
      <alignment horizontal="left" vertical="center" wrapText="1"/>
    </xf>
    <xf numFmtId="0" fontId="1" fillId="0" borderId="6" xfId="0" applyFont="1" applyBorder="1"/>
    <xf numFmtId="0" fontId="1" fillId="0" borderId="7" xfId="0" applyFont="1" applyBorder="1"/>
    <xf numFmtId="2" fontId="4" fillId="0" borderId="4" xfId="0" applyNumberFormat="1" applyFont="1" applyBorder="1" applyAlignment="1">
      <alignment horizontal="left" vertical="top" wrapText="1"/>
    </xf>
    <xf numFmtId="2" fontId="4" fillId="0" borderId="5" xfId="0" applyNumberFormat="1" applyFont="1" applyBorder="1" applyAlignment="1">
      <alignment horizontal="center" wrapText="1"/>
    </xf>
    <xf numFmtId="1" fontId="4" fillId="0" borderId="5" xfId="0" applyNumberFormat="1" applyFont="1" applyBorder="1" applyAlignment="1">
      <alignment horizontal="center" wrapText="1"/>
    </xf>
    <xf numFmtId="0" fontId="1" fillId="0" borderId="9" xfId="0" applyFont="1" applyBorder="1"/>
    <xf numFmtId="1" fontId="4" fillId="0" borderId="7" xfId="0" applyNumberFormat="1" applyFont="1" applyBorder="1" applyAlignment="1">
      <alignment horizontal="center" wrapText="1"/>
    </xf>
    <xf numFmtId="0" fontId="1" fillId="0" borderId="12" xfId="0" applyFont="1" applyBorder="1"/>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1" fillId="0" borderId="22" xfId="0" applyFont="1" applyBorder="1"/>
    <xf numFmtId="0" fontId="4" fillId="0" borderId="25" xfId="0" applyFont="1" applyBorder="1" applyAlignment="1">
      <alignment horizontal="center" vertical="center"/>
    </xf>
    <xf numFmtId="0" fontId="1" fillId="0" borderId="25" xfId="0" applyFont="1" applyBorder="1"/>
    <xf numFmtId="1" fontId="4" fillId="0" borderId="27" xfId="0" applyNumberFormat="1" applyFont="1" applyBorder="1" applyAlignment="1">
      <alignment horizontal="center" vertical="center" wrapText="1"/>
    </xf>
    <xf numFmtId="0" fontId="1" fillId="0" borderId="24" xfId="0" applyFont="1" applyBorder="1"/>
    <xf numFmtId="0" fontId="4" fillId="0" borderId="5" xfId="0" applyFont="1" applyBorder="1" applyAlignment="1">
      <alignment horizontal="center" wrapText="1"/>
    </xf>
    <xf numFmtId="164" fontId="4" fillId="0" borderId="5" xfId="0" applyNumberFormat="1" applyFont="1" applyBorder="1" applyAlignment="1">
      <alignment horizontal="center"/>
    </xf>
    <xf numFmtId="167" fontId="4" fillId="0" borderId="28" xfId="0" applyNumberFormat="1" applyFont="1" applyBorder="1" applyAlignment="1">
      <alignment horizontal="center"/>
    </xf>
    <xf numFmtId="0" fontId="1" fillId="0" borderId="30" xfId="0" applyFont="1" applyBorder="1"/>
    <xf numFmtId="0" fontId="1" fillId="0" borderId="15" xfId="0" applyFont="1" applyBorder="1"/>
    <xf numFmtId="0" fontId="4" fillId="0" borderId="0" xfId="0" applyFont="1" applyAlignment="1">
      <alignment horizontal="center"/>
    </xf>
    <xf numFmtId="0" fontId="0" fillId="0" borderId="0" xfId="0"/>
    <xf numFmtId="166" fontId="4" fillId="0" borderId="5" xfId="0" applyNumberFormat="1" applyFont="1" applyBorder="1" applyAlignment="1">
      <alignment horizontal="center"/>
    </xf>
    <xf numFmtId="165" fontId="4" fillId="0" borderId="7" xfId="0" applyNumberFormat="1"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0" fontId="1" fillId="0" borderId="29" xfId="0" applyFont="1" applyBorder="1"/>
    <xf numFmtId="4" fontId="4" fillId="0" borderId="28" xfId="0" applyNumberFormat="1" applyFont="1" applyBorder="1" applyAlignment="1">
      <alignment horizontal="center" wrapText="1"/>
    </xf>
    <xf numFmtId="165" fontId="4" fillId="0" borderId="5" xfId="0" applyNumberFormat="1" applyFont="1" applyBorder="1" applyAlignment="1">
      <alignment horizontal="center"/>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3" fillId="0" borderId="25" xfId="0" applyFont="1" applyBorder="1" applyAlignment="1">
      <alignment horizontal="left" vertical="center"/>
    </xf>
    <xf numFmtId="0" fontId="4" fillId="0" borderId="4" xfId="0" applyFont="1" applyBorder="1" applyAlignment="1">
      <alignment horizontal="center" vertical="center" wrapText="1"/>
    </xf>
    <xf numFmtId="165" fontId="4" fillId="0" borderId="9" xfId="0" applyNumberFormat="1" applyFont="1" applyBorder="1" applyAlignment="1">
      <alignment horizontal="center"/>
    </xf>
    <xf numFmtId="1" fontId="4" fillId="0" borderId="7" xfId="0" applyNumberFormat="1" applyFont="1" applyBorder="1" applyAlignment="1">
      <alignment horizontal="center"/>
    </xf>
    <xf numFmtId="165" fontId="4" fillId="0" borderId="15" xfId="0" applyNumberFormat="1" applyFont="1" applyBorder="1" applyAlignment="1">
      <alignment horizontal="center"/>
    </xf>
    <xf numFmtId="168" fontId="2" fillId="0" borderId="5" xfId="0" applyNumberFormat="1" applyFont="1" applyBorder="1" applyAlignment="1">
      <alignment horizontal="center" vertical="center"/>
    </xf>
    <xf numFmtId="0" fontId="2" fillId="0" borderId="8" xfId="0" applyFont="1" applyBorder="1" applyAlignment="1">
      <alignment horizontal="center" vertical="center" wrapText="1"/>
    </xf>
    <xf numFmtId="0" fontId="1" fillId="0" borderId="10" xfId="0" applyFont="1" applyBorder="1"/>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10" xfId="0" applyFont="1" applyBorder="1" applyAlignment="1">
      <alignment horizontal="left" vertical="center" wrapText="1"/>
    </xf>
    <xf numFmtId="0" fontId="4" fillId="0" borderId="9" xfId="0" applyFont="1" applyBorder="1" applyAlignment="1">
      <alignment horizontal="center" wrapText="1"/>
    </xf>
    <xf numFmtId="0" fontId="4" fillId="0" borderId="8"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center" vertical="center" wrapText="1"/>
    </xf>
    <xf numFmtId="0" fontId="2" fillId="0" borderId="4" xfId="0" applyFont="1" applyBorder="1" applyAlignment="1">
      <alignment horizontal="left" vertical="top" wrapText="1"/>
    </xf>
    <xf numFmtId="0" fontId="4" fillId="0" borderId="22"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top" wrapText="1"/>
    </xf>
    <xf numFmtId="2" fontId="4" fillId="0" borderId="4" xfId="0" applyNumberFormat="1" applyFont="1" applyBorder="1" applyAlignment="1">
      <alignment horizontal="right" vertical="center" wrapText="1"/>
    </xf>
    <xf numFmtId="0" fontId="4" fillId="0" borderId="4" xfId="0" applyFont="1" applyBorder="1" applyAlignment="1">
      <alignment horizontal="left" vertical="center"/>
    </xf>
    <xf numFmtId="165" fontId="4" fillId="0" borderId="7" xfId="0" applyNumberFormat="1" applyFont="1" applyBorder="1" applyAlignment="1">
      <alignment horizontal="center" wrapText="1"/>
    </xf>
    <xf numFmtId="0" fontId="1" fillId="0" borderId="14" xfId="0" applyFont="1" applyBorder="1"/>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4" fillId="0" borderId="8" xfId="0" applyFont="1" applyBorder="1" applyAlignment="1">
      <alignment horizontal="center" vertical="top" wrapText="1"/>
    </xf>
    <xf numFmtId="2"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165" fontId="4" fillId="0" borderId="7" xfId="0" applyNumberFormat="1" applyFont="1" applyBorder="1" applyAlignment="1">
      <alignment horizontal="left"/>
    </xf>
    <xf numFmtId="0" fontId="4" fillId="0" borderId="4" xfId="0" applyFont="1" applyBorder="1" applyAlignment="1">
      <alignment horizontal="center" vertical="center"/>
    </xf>
    <xf numFmtId="0" fontId="4" fillId="0" borderId="2" xfId="0" applyFont="1" applyBorder="1" applyAlignment="1">
      <alignment horizontal="left" vertical="top" wrapText="1"/>
    </xf>
    <xf numFmtId="0" fontId="4" fillId="0" borderId="4" xfId="0" applyFont="1" applyBorder="1" applyAlignment="1">
      <alignment vertical="center" wrapText="1"/>
    </xf>
    <xf numFmtId="0" fontId="4" fillId="0" borderId="27" xfId="0" applyFont="1" applyBorder="1" applyAlignment="1">
      <alignment horizontal="left" vertical="center"/>
    </xf>
    <xf numFmtId="0" fontId="4" fillId="0" borderId="0" xfId="0" applyFont="1" applyAlignment="1">
      <alignment horizontal="center" vertical="center" wrapText="1"/>
    </xf>
    <xf numFmtId="165" fontId="4" fillId="0" borderId="6" xfId="0" applyNumberFormat="1" applyFont="1"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166" fontId="4" fillId="0" borderId="9" xfId="0" applyNumberFormat="1" applyFont="1" applyBorder="1" applyAlignment="1">
      <alignment horizontal="center" wrapText="1"/>
    </xf>
    <xf numFmtId="167" fontId="4" fillId="0" borderId="5" xfId="0" applyNumberFormat="1"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3" fillId="0" borderId="4" xfId="0" applyFont="1" applyBorder="1" applyAlignment="1">
      <alignment horizontal="left" vertical="center"/>
    </xf>
    <xf numFmtId="167" fontId="4" fillId="0" borderId="29" xfId="0" applyNumberFormat="1" applyFont="1" applyBorder="1" applyAlignment="1">
      <alignment horizontal="center"/>
    </xf>
    <xf numFmtId="0" fontId="6" fillId="0" borderId="0" xfId="0" applyFont="1" applyAlignment="1">
      <alignment horizontal="left" wrapText="1"/>
    </xf>
    <xf numFmtId="2" fontId="3" fillId="0" borderId="18" xfId="0" applyNumberFormat="1" applyFont="1" applyBorder="1" applyAlignment="1">
      <alignment horizontal="center" vertical="center" wrapText="1"/>
    </xf>
    <xf numFmtId="0" fontId="1" fillId="0" borderId="17" xfId="0" applyFont="1" applyBorder="1"/>
    <xf numFmtId="0" fontId="1" fillId="0" borderId="19" xfId="0" applyFont="1" applyBorder="1"/>
    <xf numFmtId="0" fontId="2" fillId="0" borderId="0" xfId="0" applyFont="1" applyAlignment="1">
      <alignment horizontal="center"/>
    </xf>
    <xf numFmtId="0" fontId="1" fillId="0" borderId="0" xfId="0" applyFont="1"/>
    <xf numFmtId="0" fontId="7" fillId="0" borderId="4" xfId="0" applyFont="1" applyBorder="1" applyAlignment="1">
      <alignment horizontal="right"/>
    </xf>
    <xf numFmtId="0" fontId="7" fillId="0" borderId="8" xfId="0" applyFont="1" applyBorder="1" applyAlignment="1">
      <alignment horizontal="right"/>
    </xf>
    <xf numFmtId="0" fontId="2" fillId="0" borderId="35" xfId="0" applyFont="1" applyBorder="1" applyAlignment="1">
      <alignment horizontal="right"/>
    </xf>
    <xf numFmtId="0" fontId="1" fillId="0" borderId="35" xfId="0" applyFont="1" applyBorder="1"/>
    <xf numFmtId="2" fontId="4"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2" fontId="4" fillId="0" borderId="14" xfId="0" applyNumberFormat="1" applyFont="1" applyBorder="1" applyAlignment="1">
      <alignment horizontal="left" vertical="center" wrapText="1"/>
    </xf>
    <xf numFmtId="1" fontId="4" fillId="0" borderId="15" xfId="0" applyNumberFormat="1" applyFont="1" applyBorder="1" applyAlignment="1">
      <alignment horizontal="center" wrapText="1"/>
    </xf>
    <xf numFmtId="2" fontId="4" fillId="0" borderId="9" xfId="0" applyNumberFormat="1" applyFont="1" applyBorder="1" applyAlignment="1">
      <alignment horizontal="center" wrapText="1"/>
    </xf>
    <xf numFmtId="4" fontId="4" fillId="0" borderId="5" xfId="0" applyNumberFormat="1" applyFont="1" applyBorder="1" applyAlignment="1">
      <alignment horizontal="center" wrapText="1"/>
    </xf>
    <xf numFmtId="4" fontId="4" fillId="0" borderId="29" xfId="0" applyNumberFormat="1" applyFont="1" applyBorder="1" applyAlignment="1">
      <alignment horizontal="center" wrapText="1"/>
    </xf>
    <xf numFmtId="1" fontId="4" fillId="0" borderId="22" xfId="0" applyNumberFormat="1" applyFont="1" applyBorder="1" applyAlignment="1">
      <alignment horizontal="center" vertical="center" wrapText="1"/>
    </xf>
    <xf numFmtId="166" fontId="4" fillId="0" borderId="28" xfId="0" applyNumberFormat="1" applyFont="1" applyBorder="1" applyAlignment="1">
      <alignment horizontal="center"/>
    </xf>
    <xf numFmtId="0" fontId="4" fillId="0" borderId="10" xfId="0" applyFont="1" applyBorder="1" applyAlignment="1">
      <alignment horizontal="left" vertical="center" wrapText="1"/>
    </xf>
    <xf numFmtId="43" fontId="2" fillId="0" borderId="5" xfId="0" applyNumberFormat="1" applyFont="1" applyBorder="1" applyAlignment="1">
      <alignment horizontal="center" vertical="center"/>
    </xf>
    <xf numFmtId="166" fontId="4" fillId="0" borderId="6" xfId="0" applyNumberFormat="1" applyFont="1" applyBorder="1" applyAlignment="1">
      <alignment horizontal="center"/>
    </xf>
    <xf numFmtId="166" fontId="4" fillId="0" borderId="9" xfId="0" applyNumberFormat="1" applyFont="1" applyBorder="1" applyAlignment="1">
      <alignment horizontal="center"/>
    </xf>
    <xf numFmtId="166" fontId="4" fillId="0" borderId="8" xfId="0" applyNumberFormat="1" applyFont="1" applyBorder="1" applyAlignment="1">
      <alignment horizontal="center" wrapText="1"/>
    </xf>
    <xf numFmtId="167" fontId="4" fillId="0" borderId="31" xfId="0" applyNumberFormat="1" applyFont="1" applyBorder="1" applyAlignment="1">
      <alignment horizontal="center"/>
    </xf>
    <xf numFmtId="0" fontId="1" fillId="0" borderId="23" xfId="0" applyFont="1" applyBorder="1"/>
    <xf numFmtId="0" fontId="4" fillId="0" borderId="6" xfId="0" applyFont="1" applyBorder="1" applyAlignment="1">
      <alignment horizontal="left" vertical="center" wrapText="1"/>
    </xf>
    <xf numFmtId="165"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1" fontId="4" fillId="0" borderId="5" xfId="0" applyNumberFormat="1" applyFont="1" applyBorder="1" applyAlignment="1">
      <alignment horizontal="center"/>
    </xf>
    <xf numFmtId="1" fontId="4"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7"/>
  <sheetViews>
    <sheetView tabSelected="1" workbookViewId="0">
      <selection activeCell="U5" sqref="U5"/>
    </sheetView>
  </sheetViews>
  <sheetFormatPr defaultColWidth="11.21875" defaultRowHeight="15" customHeight="1"/>
  <cols>
    <col min="1" max="1" width="4.44140625" customWidth="1"/>
    <col min="2" max="2" width="2.88671875" customWidth="1"/>
    <col min="3" max="3" width="3.77734375" customWidth="1"/>
    <col min="4" max="4" width="3.21875" customWidth="1"/>
    <col min="5" max="5" width="3.44140625" customWidth="1"/>
    <col min="6" max="6" width="4.33203125" customWidth="1"/>
    <col min="7" max="7" width="5.77734375" customWidth="1"/>
    <col min="8" max="8" width="2.33203125" customWidth="1"/>
    <col min="9" max="9" width="5.44140625" bestFit="1" customWidth="1"/>
    <col min="10" max="10" width="2.33203125" customWidth="1"/>
    <col min="11" max="11" width="6.21875" customWidth="1"/>
    <col min="12" max="12" width="2" customWidth="1"/>
    <col min="13" max="13" width="6" customWidth="1"/>
    <col min="14" max="14" width="4.21875" customWidth="1"/>
    <col min="15" max="15" width="8" customWidth="1"/>
    <col min="16" max="16" width="8.88671875" customWidth="1"/>
    <col min="17" max="17" width="6.109375" customWidth="1"/>
    <col min="18" max="18" width="10.33203125" bestFit="1" customWidth="1"/>
    <col min="19" max="19" width="11.33203125" bestFit="1" customWidth="1"/>
  </cols>
  <sheetData>
    <row r="1" spans="1:19" ht="33" customHeight="1" thickBot="1">
      <c r="A1" s="158" t="s">
        <v>137</v>
      </c>
      <c r="B1" s="104"/>
      <c r="C1" s="104"/>
      <c r="D1" s="104"/>
      <c r="E1" s="104"/>
      <c r="F1" s="104"/>
      <c r="G1" s="104"/>
      <c r="H1" s="104"/>
      <c r="I1" s="104"/>
      <c r="J1" s="104"/>
      <c r="K1" s="104"/>
      <c r="L1" s="104"/>
      <c r="M1" s="104"/>
      <c r="N1" s="104"/>
      <c r="O1" s="104"/>
      <c r="P1" s="104"/>
      <c r="Q1" s="104"/>
      <c r="R1" s="104"/>
      <c r="S1" s="104"/>
    </row>
    <row r="2" spans="1:19" ht="27.6">
      <c r="A2" s="2" t="s">
        <v>11</v>
      </c>
      <c r="B2" s="159" t="s">
        <v>12</v>
      </c>
      <c r="C2" s="160"/>
      <c r="D2" s="160"/>
      <c r="E2" s="160"/>
      <c r="F2" s="160"/>
      <c r="G2" s="160"/>
      <c r="H2" s="160"/>
      <c r="I2" s="160"/>
      <c r="J2" s="160"/>
      <c r="K2" s="160"/>
      <c r="L2" s="160"/>
      <c r="M2" s="160"/>
      <c r="N2" s="160"/>
      <c r="O2" s="161"/>
      <c r="P2" s="3" t="s">
        <v>13</v>
      </c>
      <c r="Q2" s="4" t="s">
        <v>0</v>
      </c>
      <c r="R2" s="5" t="s">
        <v>14</v>
      </c>
      <c r="S2" s="6" t="s">
        <v>15</v>
      </c>
    </row>
    <row r="3" spans="1:19" ht="14.4">
      <c r="A3" s="156" t="s">
        <v>101</v>
      </c>
      <c r="B3" s="74"/>
      <c r="C3" s="74"/>
      <c r="D3" s="74"/>
      <c r="E3" s="74"/>
      <c r="F3" s="74"/>
      <c r="G3" s="74"/>
      <c r="H3" s="74"/>
      <c r="I3" s="74"/>
      <c r="J3" s="74"/>
      <c r="K3" s="74"/>
      <c r="L3" s="74"/>
      <c r="M3" s="74"/>
      <c r="N3" s="74"/>
      <c r="O3" s="74"/>
      <c r="P3" s="74"/>
      <c r="Q3" s="74"/>
      <c r="R3" s="74"/>
      <c r="S3" s="75"/>
    </row>
    <row r="4" spans="1:19" ht="43.2" customHeight="1">
      <c r="A4" s="10">
        <v>1</v>
      </c>
      <c r="B4" s="112" t="s">
        <v>102</v>
      </c>
      <c r="C4" s="74"/>
      <c r="D4" s="74"/>
      <c r="E4" s="74"/>
      <c r="F4" s="74"/>
      <c r="G4" s="74"/>
      <c r="H4" s="74"/>
      <c r="I4" s="74"/>
      <c r="J4" s="74"/>
      <c r="K4" s="74"/>
      <c r="L4" s="74"/>
      <c r="M4" s="74"/>
      <c r="N4" s="74"/>
      <c r="O4" s="75"/>
      <c r="P4" s="21">
        <v>6</v>
      </c>
      <c r="Q4" s="39" t="s">
        <v>9</v>
      </c>
      <c r="R4" s="39"/>
      <c r="S4" s="62"/>
    </row>
    <row r="5" spans="1:19" ht="41.25" customHeight="1">
      <c r="A5" s="91">
        <v>2</v>
      </c>
      <c r="B5" s="112" t="s">
        <v>103</v>
      </c>
      <c r="C5" s="74"/>
      <c r="D5" s="74"/>
      <c r="E5" s="74"/>
      <c r="F5" s="74"/>
      <c r="G5" s="74"/>
      <c r="H5" s="74"/>
      <c r="I5" s="74"/>
      <c r="J5" s="74"/>
      <c r="K5" s="74"/>
      <c r="L5" s="74"/>
      <c r="M5" s="74"/>
      <c r="N5" s="74"/>
      <c r="O5" s="75"/>
      <c r="P5" s="111">
        <f>O8</f>
        <v>0.18</v>
      </c>
      <c r="Q5" s="105" t="s">
        <v>1</v>
      </c>
      <c r="R5" s="105"/>
      <c r="S5" s="153"/>
    </row>
    <row r="6" spans="1:19" ht="14.4">
      <c r="A6" s="88"/>
      <c r="B6" s="144" t="s">
        <v>104</v>
      </c>
      <c r="C6" s="74"/>
      <c r="D6" s="74"/>
      <c r="E6" s="74"/>
      <c r="F6" s="75"/>
      <c r="G6" s="63">
        <v>3</v>
      </c>
      <c r="H6" s="63" t="s">
        <v>2</v>
      </c>
      <c r="I6" s="63">
        <v>6</v>
      </c>
      <c r="J6" s="63" t="s">
        <v>2</v>
      </c>
      <c r="K6" s="63">
        <v>0.08</v>
      </c>
      <c r="L6" s="63" t="s">
        <v>2</v>
      </c>
      <c r="M6" s="63">
        <v>0.05</v>
      </c>
      <c r="N6" s="63" t="s">
        <v>3</v>
      </c>
      <c r="O6" s="64">
        <f t="shared" ref="O6:O7" si="0">ROUND(M6*K6*I6*G6,2)</f>
        <v>7.0000000000000007E-2</v>
      </c>
      <c r="P6" s="88"/>
      <c r="Q6" s="88"/>
      <c r="R6" s="88"/>
      <c r="S6" s="88"/>
    </row>
    <row r="7" spans="1:19" ht="14.4">
      <c r="A7" s="88"/>
      <c r="B7" s="133" t="s">
        <v>105</v>
      </c>
      <c r="C7" s="74"/>
      <c r="D7" s="74"/>
      <c r="E7" s="74"/>
      <c r="F7" s="75"/>
      <c r="G7" s="63">
        <v>4</v>
      </c>
      <c r="H7" s="63" t="s">
        <v>2</v>
      </c>
      <c r="I7" s="63">
        <v>6.8</v>
      </c>
      <c r="J7" s="63" t="s">
        <v>2</v>
      </c>
      <c r="K7" s="63">
        <v>0.08</v>
      </c>
      <c r="L7" s="63" t="s">
        <v>2</v>
      </c>
      <c r="M7" s="63">
        <v>0.05</v>
      </c>
      <c r="N7" s="63" t="s">
        <v>3</v>
      </c>
      <c r="O7" s="64">
        <f t="shared" si="0"/>
        <v>0.11</v>
      </c>
      <c r="P7" s="88"/>
      <c r="Q7" s="88"/>
      <c r="R7" s="88"/>
      <c r="S7" s="88"/>
    </row>
    <row r="8" spans="1:19" ht="14.4">
      <c r="A8" s="77"/>
      <c r="B8" s="133"/>
      <c r="C8" s="74"/>
      <c r="D8" s="74"/>
      <c r="E8" s="74"/>
      <c r="F8" s="74"/>
      <c r="G8" s="74"/>
      <c r="H8" s="74"/>
      <c r="I8" s="74"/>
      <c r="J8" s="74"/>
      <c r="K8" s="74"/>
      <c r="L8" s="75"/>
      <c r="M8" s="63" t="s">
        <v>4</v>
      </c>
      <c r="N8" s="63" t="s">
        <v>3</v>
      </c>
      <c r="O8" s="64">
        <f>ROUND(SUM(O6:O7),2)</f>
        <v>0.18</v>
      </c>
      <c r="P8" s="77"/>
      <c r="Q8" s="77"/>
      <c r="R8" s="77"/>
      <c r="S8" s="77"/>
    </row>
    <row r="9" spans="1:19" ht="27.75" customHeight="1">
      <c r="A9" s="91">
        <v>3</v>
      </c>
      <c r="B9" s="112" t="s">
        <v>106</v>
      </c>
      <c r="C9" s="74"/>
      <c r="D9" s="74"/>
      <c r="E9" s="74"/>
      <c r="F9" s="74"/>
      <c r="G9" s="74"/>
      <c r="H9" s="74"/>
      <c r="I9" s="74"/>
      <c r="J9" s="74"/>
      <c r="K9" s="74"/>
      <c r="L9" s="74"/>
      <c r="M9" s="74"/>
      <c r="N9" s="74"/>
      <c r="O9" s="75"/>
      <c r="P9" s="111">
        <f>O10</f>
        <v>24</v>
      </c>
      <c r="Q9" s="105" t="s">
        <v>9</v>
      </c>
      <c r="R9" s="105"/>
      <c r="S9" s="153"/>
    </row>
    <row r="10" spans="1:19" ht="14.4">
      <c r="A10" s="77"/>
      <c r="B10" s="133"/>
      <c r="C10" s="74"/>
      <c r="D10" s="74"/>
      <c r="E10" s="74"/>
      <c r="F10" s="74"/>
      <c r="G10" s="74"/>
      <c r="H10" s="75"/>
      <c r="I10" s="1">
        <v>10</v>
      </c>
      <c r="J10" s="1" t="s">
        <v>2</v>
      </c>
      <c r="K10" s="65">
        <v>2.4</v>
      </c>
      <c r="L10" s="1" t="s">
        <v>2</v>
      </c>
      <c r="M10" s="65">
        <v>1</v>
      </c>
      <c r="N10" s="1" t="s">
        <v>3</v>
      </c>
      <c r="O10" s="1">
        <f>ROUND(I10*K10*M10,2)</f>
        <v>24</v>
      </c>
      <c r="P10" s="77"/>
      <c r="Q10" s="77"/>
      <c r="R10" s="77"/>
      <c r="S10" s="77"/>
    </row>
    <row r="11" spans="1:19" ht="60.6" customHeight="1">
      <c r="A11" s="91">
        <v>4</v>
      </c>
      <c r="B11" s="112" t="s">
        <v>107</v>
      </c>
      <c r="C11" s="74"/>
      <c r="D11" s="74"/>
      <c r="E11" s="74"/>
      <c r="F11" s="74"/>
      <c r="G11" s="74"/>
      <c r="H11" s="74"/>
      <c r="I11" s="74"/>
      <c r="J11" s="74"/>
      <c r="K11" s="74"/>
      <c r="L11" s="74"/>
      <c r="M11" s="74"/>
      <c r="N11" s="74"/>
      <c r="O11" s="75"/>
      <c r="P11" s="111">
        <f>O14</f>
        <v>2.3199999999999998</v>
      </c>
      <c r="Q11" s="105" t="s">
        <v>5</v>
      </c>
      <c r="R11" s="105"/>
      <c r="S11" s="153"/>
    </row>
    <row r="12" spans="1:19" ht="14.4">
      <c r="A12" s="88"/>
      <c r="B12" s="133"/>
      <c r="C12" s="74"/>
      <c r="D12" s="74"/>
      <c r="E12" s="74"/>
      <c r="F12" s="75"/>
      <c r="G12" s="1">
        <v>1</v>
      </c>
      <c r="H12" s="1" t="s">
        <v>2</v>
      </c>
      <c r="I12" s="1">
        <v>1.2</v>
      </c>
      <c r="J12" s="1" t="s">
        <v>2</v>
      </c>
      <c r="K12" s="65">
        <v>2.1</v>
      </c>
      <c r="L12" s="1" t="s">
        <v>2</v>
      </c>
      <c r="M12" s="66">
        <v>0.127</v>
      </c>
      <c r="N12" s="1" t="s">
        <v>3</v>
      </c>
      <c r="O12" s="1">
        <f t="shared" ref="O12:O13" si="1">ROUND(I12*K12*G12*M12,2)</f>
        <v>0.32</v>
      </c>
      <c r="P12" s="88"/>
      <c r="Q12" s="88"/>
      <c r="R12" s="88"/>
      <c r="S12" s="88"/>
    </row>
    <row r="13" spans="1:19" ht="14.4">
      <c r="A13" s="88"/>
      <c r="B13" s="133"/>
      <c r="C13" s="74"/>
      <c r="D13" s="74"/>
      <c r="E13" s="74"/>
      <c r="F13" s="75"/>
      <c r="G13" s="1">
        <v>5</v>
      </c>
      <c r="H13" s="1" t="s">
        <v>2</v>
      </c>
      <c r="I13" s="1">
        <v>1.5</v>
      </c>
      <c r="J13" s="1" t="s">
        <v>2</v>
      </c>
      <c r="K13" s="65">
        <v>2.1</v>
      </c>
      <c r="L13" s="1" t="s">
        <v>2</v>
      </c>
      <c r="M13" s="66">
        <v>0.127</v>
      </c>
      <c r="N13" s="1" t="s">
        <v>3</v>
      </c>
      <c r="O13" s="65">
        <f t="shared" si="1"/>
        <v>2</v>
      </c>
      <c r="P13" s="88"/>
      <c r="Q13" s="88"/>
      <c r="R13" s="88"/>
      <c r="S13" s="88"/>
    </row>
    <row r="14" spans="1:19" ht="14.4">
      <c r="A14" s="77"/>
      <c r="B14" s="133"/>
      <c r="C14" s="74"/>
      <c r="D14" s="74"/>
      <c r="E14" s="74"/>
      <c r="F14" s="74"/>
      <c r="G14" s="74"/>
      <c r="H14" s="74"/>
      <c r="I14" s="74"/>
      <c r="J14" s="74"/>
      <c r="K14" s="74"/>
      <c r="L14" s="75"/>
      <c r="M14" s="66" t="s">
        <v>4</v>
      </c>
      <c r="N14" s="1" t="s">
        <v>3</v>
      </c>
      <c r="O14" s="1">
        <f>ROUND(SUM(O12:O13),2)</f>
        <v>2.3199999999999998</v>
      </c>
      <c r="P14" s="77"/>
      <c r="Q14" s="77"/>
      <c r="R14" s="77"/>
      <c r="S14" s="77"/>
    </row>
    <row r="15" spans="1:19" ht="35.25" customHeight="1">
      <c r="A15" s="10">
        <v>5</v>
      </c>
      <c r="B15" s="73" t="s">
        <v>108</v>
      </c>
      <c r="C15" s="74"/>
      <c r="D15" s="74"/>
      <c r="E15" s="74"/>
      <c r="F15" s="74"/>
      <c r="G15" s="74"/>
      <c r="H15" s="74"/>
      <c r="I15" s="74"/>
      <c r="J15" s="74"/>
      <c r="K15" s="74"/>
      <c r="L15" s="74"/>
      <c r="M15" s="74"/>
      <c r="N15" s="74"/>
      <c r="O15" s="75"/>
      <c r="P15" s="21">
        <v>2</v>
      </c>
      <c r="Q15" s="39" t="s">
        <v>9</v>
      </c>
      <c r="R15" s="39"/>
      <c r="S15" s="62"/>
    </row>
    <row r="16" spans="1:19" ht="14.4">
      <c r="A16" s="156" t="s">
        <v>16</v>
      </c>
      <c r="B16" s="74"/>
      <c r="C16" s="74"/>
      <c r="D16" s="74"/>
      <c r="E16" s="74"/>
      <c r="F16" s="74"/>
      <c r="G16" s="74"/>
      <c r="H16" s="74"/>
      <c r="I16" s="74"/>
      <c r="J16" s="74"/>
      <c r="K16" s="74"/>
      <c r="L16" s="74"/>
      <c r="M16" s="74"/>
      <c r="N16" s="74"/>
      <c r="O16" s="74"/>
      <c r="P16" s="74"/>
      <c r="Q16" s="74"/>
      <c r="R16" s="74"/>
      <c r="S16" s="75"/>
    </row>
    <row r="17" spans="1:19" ht="41.4" customHeight="1">
      <c r="A17" s="96">
        <v>6</v>
      </c>
      <c r="B17" s="73" t="s">
        <v>20</v>
      </c>
      <c r="C17" s="74"/>
      <c r="D17" s="74"/>
      <c r="E17" s="74"/>
      <c r="F17" s="74"/>
      <c r="G17" s="74"/>
      <c r="H17" s="74"/>
      <c r="I17" s="74"/>
      <c r="J17" s="74"/>
      <c r="K17" s="74"/>
      <c r="L17" s="74"/>
      <c r="M17" s="74"/>
      <c r="N17" s="74"/>
      <c r="O17" s="75"/>
      <c r="P17" s="136">
        <f>O21</f>
        <v>3.5</v>
      </c>
      <c r="Q17" s="151" t="s">
        <v>17</v>
      </c>
      <c r="R17" s="152"/>
      <c r="S17" s="157"/>
    </row>
    <row r="18" spans="1:19" ht="14.4">
      <c r="A18" s="93"/>
      <c r="B18" s="135" t="s">
        <v>19</v>
      </c>
      <c r="C18" s="74"/>
      <c r="D18" s="74"/>
      <c r="E18" s="74"/>
      <c r="F18" s="74"/>
      <c r="G18" s="74"/>
      <c r="H18" s="74"/>
      <c r="I18" s="74"/>
      <c r="J18" s="74"/>
      <c r="K18" s="74"/>
      <c r="L18" s="74"/>
      <c r="M18" s="74"/>
      <c r="N18" s="74"/>
      <c r="O18" s="75"/>
      <c r="P18" s="102"/>
      <c r="Q18" s="88"/>
      <c r="R18" s="88"/>
      <c r="S18" s="109"/>
    </row>
    <row r="19" spans="1:19" ht="14.4">
      <c r="A19" s="93"/>
      <c r="B19" s="132"/>
      <c r="C19" s="83"/>
      <c r="D19" s="83"/>
      <c r="E19" s="83"/>
      <c r="F19" s="84"/>
      <c r="G19" s="10">
        <v>2</v>
      </c>
      <c r="H19" s="10" t="s">
        <v>2</v>
      </c>
      <c r="I19" s="11">
        <v>3</v>
      </c>
      <c r="J19" s="10" t="s">
        <v>2</v>
      </c>
      <c r="K19" s="11">
        <v>0.125</v>
      </c>
      <c r="L19" s="29" t="s">
        <v>2</v>
      </c>
      <c r="M19" s="11">
        <f t="shared" ref="M19:M20" si="2">2.1+0.7</f>
        <v>2.8</v>
      </c>
      <c r="N19" s="12" t="s">
        <v>3</v>
      </c>
      <c r="O19" s="30">
        <f t="shared" ref="O19:O20" si="3">ROUND(M19*K19*I19*G19,2)</f>
        <v>2.1</v>
      </c>
      <c r="P19" s="102"/>
      <c r="Q19" s="88"/>
      <c r="R19" s="88"/>
      <c r="S19" s="109"/>
    </row>
    <row r="20" spans="1:19" ht="15.75" customHeight="1">
      <c r="A20" s="93"/>
      <c r="B20" s="137"/>
      <c r="C20" s="104"/>
      <c r="D20" s="104"/>
      <c r="E20" s="104"/>
      <c r="F20" s="102"/>
      <c r="G20" s="10">
        <v>2</v>
      </c>
      <c r="H20" s="10" t="s">
        <v>2</v>
      </c>
      <c r="I20" s="11">
        <v>2</v>
      </c>
      <c r="J20" s="10" t="s">
        <v>2</v>
      </c>
      <c r="K20" s="11">
        <v>0.125</v>
      </c>
      <c r="L20" s="29" t="s">
        <v>2</v>
      </c>
      <c r="M20" s="11">
        <f t="shared" si="2"/>
        <v>2.8</v>
      </c>
      <c r="N20" s="12" t="s">
        <v>3</v>
      </c>
      <c r="O20" s="30">
        <f t="shared" si="3"/>
        <v>1.4</v>
      </c>
      <c r="P20" s="102"/>
      <c r="Q20" s="88"/>
      <c r="R20" s="88"/>
      <c r="S20" s="109"/>
    </row>
    <row r="21" spans="1:19" ht="15.75" customHeight="1">
      <c r="A21" s="97"/>
      <c r="B21" s="115"/>
      <c r="C21" s="74"/>
      <c r="D21" s="74"/>
      <c r="E21" s="74"/>
      <c r="F21" s="74"/>
      <c r="G21" s="74"/>
      <c r="H21" s="74"/>
      <c r="I21" s="74"/>
      <c r="J21" s="74"/>
      <c r="K21" s="74"/>
      <c r="L21" s="75"/>
      <c r="M21" s="25" t="s">
        <v>4</v>
      </c>
      <c r="N21" s="12" t="s">
        <v>3</v>
      </c>
      <c r="O21" s="21">
        <f>(SUM(O19:O20))</f>
        <v>3.5</v>
      </c>
      <c r="P21" s="90"/>
      <c r="Q21" s="77"/>
      <c r="R21" s="77"/>
      <c r="S21" s="101"/>
    </row>
    <row r="22" spans="1:19" ht="19.5" customHeight="1">
      <c r="A22" s="142">
        <v>7</v>
      </c>
      <c r="B22" s="145" t="s">
        <v>31</v>
      </c>
      <c r="C22" s="74"/>
      <c r="D22" s="74"/>
      <c r="E22" s="74"/>
      <c r="F22" s="74"/>
      <c r="G22" s="74"/>
      <c r="H22" s="74"/>
      <c r="I22" s="74"/>
      <c r="J22" s="74"/>
      <c r="K22" s="74"/>
      <c r="L22" s="74"/>
      <c r="M22" s="74"/>
      <c r="N22" s="74"/>
      <c r="O22" s="75"/>
      <c r="P22" s="106">
        <f>O26</f>
        <v>56</v>
      </c>
      <c r="Q22" s="76" t="s">
        <v>30</v>
      </c>
      <c r="R22" s="105"/>
      <c r="S22" s="100"/>
    </row>
    <row r="23" spans="1:19" ht="15.75" customHeight="1">
      <c r="A23" s="88"/>
      <c r="B23" s="154" t="s">
        <v>32</v>
      </c>
      <c r="C23" s="74"/>
      <c r="D23" s="74"/>
      <c r="E23" s="74"/>
      <c r="F23" s="74"/>
      <c r="G23" s="74"/>
      <c r="H23" s="74"/>
      <c r="I23" s="74"/>
      <c r="J23" s="74"/>
      <c r="K23" s="74"/>
      <c r="L23" s="74"/>
      <c r="M23" s="74"/>
      <c r="N23" s="74"/>
      <c r="O23" s="75"/>
      <c r="P23" s="102"/>
      <c r="Q23" s="88"/>
      <c r="R23" s="88"/>
      <c r="S23" s="109"/>
    </row>
    <row r="24" spans="1:19" ht="15.75" customHeight="1">
      <c r="A24" s="88"/>
      <c r="B24" s="155"/>
      <c r="C24" s="74"/>
      <c r="D24" s="74"/>
      <c r="E24" s="74"/>
      <c r="F24" s="75"/>
      <c r="G24" s="10">
        <v>2</v>
      </c>
      <c r="H24" s="27" t="s">
        <v>2</v>
      </c>
      <c r="I24" s="10">
        <v>2</v>
      </c>
      <c r="J24" s="10" t="s">
        <v>2</v>
      </c>
      <c r="K24" s="11">
        <v>3</v>
      </c>
      <c r="L24" s="29" t="s">
        <v>2</v>
      </c>
      <c r="M24" s="11">
        <f t="shared" ref="M24:M25" si="4">2.1+0.7</f>
        <v>2.8</v>
      </c>
      <c r="N24" s="12" t="s">
        <v>3</v>
      </c>
      <c r="O24" s="30">
        <f t="shared" ref="O24:O25" si="5">ROUND(M24*I24*K24*G24,2)</f>
        <v>33.6</v>
      </c>
      <c r="P24" s="102"/>
      <c r="Q24" s="88"/>
      <c r="R24" s="88"/>
      <c r="S24" s="109"/>
    </row>
    <row r="25" spans="1:19" ht="15.75" customHeight="1">
      <c r="A25" s="88"/>
      <c r="B25" s="155"/>
      <c r="C25" s="74"/>
      <c r="D25" s="74"/>
      <c r="E25" s="74"/>
      <c r="F25" s="75"/>
      <c r="G25" s="10">
        <v>2</v>
      </c>
      <c r="H25" s="27" t="s">
        <v>2</v>
      </c>
      <c r="I25" s="10">
        <v>2</v>
      </c>
      <c r="J25" s="10" t="s">
        <v>2</v>
      </c>
      <c r="K25" s="11">
        <v>2</v>
      </c>
      <c r="L25" s="29" t="s">
        <v>2</v>
      </c>
      <c r="M25" s="11">
        <f t="shared" si="4"/>
        <v>2.8</v>
      </c>
      <c r="N25" s="12" t="s">
        <v>3</v>
      </c>
      <c r="O25" s="30">
        <f t="shared" si="5"/>
        <v>22.4</v>
      </c>
      <c r="P25" s="102"/>
      <c r="Q25" s="88"/>
      <c r="R25" s="88"/>
      <c r="S25" s="109"/>
    </row>
    <row r="26" spans="1:19" ht="15.75" customHeight="1">
      <c r="A26" s="77"/>
      <c r="B26" s="148"/>
      <c r="C26" s="104"/>
      <c r="D26" s="104"/>
      <c r="E26" s="104"/>
      <c r="F26" s="104"/>
      <c r="G26" s="104"/>
      <c r="H26" s="104"/>
      <c r="I26" s="104"/>
      <c r="J26" s="104"/>
      <c r="K26" s="104"/>
      <c r="L26" s="104"/>
      <c r="M26" s="32" t="s">
        <v>4</v>
      </c>
      <c r="N26" s="33" t="s">
        <v>3</v>
      </c>
      <c r="O26" s="34">
        <f>(SUM(O24:O25))</f>
        <v>56</v>
      </c>
      <c r="P26" s="102"/>
      <c r="Q26" s="88"/>
      <c r="R26" s="88"/>
      <c r="S26" s="101"/>
    </row>
    <row r="27" spans="1:19" ht="69.75" customHeight="1">
      <c r="A27" s="91">
        <v>8</v>
      </c>
      <c r="B27" s="73" t="s">
        <v>131</v>
      </c>
      <c r="C27" s="74"/>
      <c r="D27" s="74"/>
      <c r="E27" s="74"/>
      <c r="F27" s="74"/>
      <c r="G27" s="74"/>
      <c r="H27" s="74"/>
      <c r="I27" s="74"/>
      <c r="J27" s="74"/>
      <c r="K27" s="74"/>
      <c r="L27" s="74"/>
      <c r="M27" s="74"/>
      <c r="N27" s="74"/>
      <c r="O27" s="75"/>
      <c r="P27" s="149">
        <f>O30</f>
        <v>12</v>
      </c>
      <c r="Q27" s="150" t="s">
        <v>18</v>
      </c>
      <c r="R27" s="181"/>
      <c r="S27" s="100"/>
    </row>
    <row r="28" spans="1:19" ht="15.75" customHeight="1">
      <c r="A28" s="88"/>
      <c r="B28" s="144"/>
      <c r="C28" s="74"/>
      <c r="D28" s="74"/>
      <c r="E28" s="74"/>
      <c r="F28" s="74"/>
      <c r="G28" s="74"/>
      <c r="H28" s="75"/>
      <c r="I28" s="24">
        <v>2</v>
      </c>
      <c r="J28" s="10" t="s">
        <v>2</v>
      </c>
      <c r="K28" s="29">
        <v>4.5</v>
      </c>
      <c r="L28" s="29" t="s">
        <v>2</v>
      </c>
      <c r="M28" s="11">
        <v>0.5</v>
      </c>
      <c r="N28" s="12" t="s">
        <v>3</v>
      </c>
      <c r="O28" s="25">
        <f t="shared" ref="O28:O29" si="6">ROUND(M28*K28*I28,2)</f>
        <v>4.5</v>
      </c>
      <c r="P28" s="104"/>
      <c r="Q28" s="137"/>
      <c r="R28" s="137"/>
      <c r="S28" s="109"/>
    </row>
    <row r="29" spans="1:19" ht="15.75" customHeight="1">
      <c r="A29" s="88"/>
      <c r="B29" s="144"/>
      <c r="C29" s="74"/>
      <c r="D29" s="74"/>
      <c r="E29" s="74"/>
      <c r="F29" s="74"/>
      <c r="G29" s="74"/>
      <c r="H29" s="75"/>
      <c r="I29" s="24">
        <v>1</v>
      </c>
      <c r="J29" s="10" t="s">
        <v>2</v>
      </c>
      <c r="K29" s="29">
        <v>15</v>
      </c>
      <c r="L29" s="29" t="s">
        <v>2</v>
      </c>
      <c r="M29" s="11">
        <v>0.5</v>
      </c>
      <c r="N29" s="12" t="s">
        <v>3</v>
      </c>
      <c r="O29" s="25">
        <f t="shared" si="6"/>
        <v>7.5</v>
      </c>
      <c r="P29" s="104"/>
      <c r="Q29" s="137"/>
      <c r="R29" s="137"/>
      <c r="S29" s="109"/>
    </row>
    <row r="30" spans="1:19" ht="15.75" customHeight="1">
      <c r="A30" s="77"/>
      <c r="B30" s="115"/>
      <c r="C30" s="74"/>
      <c r="D30" s="74"/>
      <c r="E30" s="74"/>
      <c r="F30" s="74"/>
      <c r="G30" s="74"/>
      <c r="H30" s="74"/>
      <c r="I30" s="74"/>
      <c r="J30" s="74"/>
      <c r="K30" s="74"/>
      <c r="L30" s="75"/>
      <c r="M30" s="11" t="s">
        <v>4</v>
      </c>
      <c r="N30" s="12" t="s">
        <v>3</v>
      </c>
      <c r="O30" s="25">
        <f>ROUND(SUM(O28:O29),2)</f>
        <v>12</v>
      </c>
      <c r="P30" s="79"/>
      <c r="Q30" s="121"/>
      <c r="R30" s="121"/>
      <c r="S30" s="101"/>
    </row>
    <row r="31" spans="1:19" ht="51" customHeight="1">
      <c r="A31" s="147">
        <v>9</v>
      </c>
      <c r="B31" s="73" t="s">
        <v>33</v>
      </c>
      <c r="C31" s="74"/>
      <c r="D31" s="74"/>
      <c r="E31" s="74"/>
      <c r="F31" s="74"/>
      <c r="G31" s="74"/>
      <c r="H31" s="74"/>
      <c r="I31" s="74"/>
      <c r="J31" s="74"/>
      <c r="K31" s="74"/>
      <c r="L31" s="74"/>
      <c r="M31" s="74"/>
      <c r="N31" s="74"/>
      <c r="O31" s="75"/>
      <c r="P31" s="106">
        <f>O37</f>
        <v>0.68</v>
      </c>
      <c r="Q31" s="98" t="s">
        <v>1</v>
      </c>
      <c r="R31" s="105"/>
      <c r="S31" s="100"/>
    </row>
    <row r="32" spans="1:19" ht="19.5" customHeight="1">
      <c r="A32" s="93"/>
      <c r="B32" s="135" t="s">
        <v>34</v>
      </c>
      <c r="C32" s="74"/>
      <c r="D32" s="74"/>
      <c r="E32" s="74"/>
      <c r="F32" s="74"/>
      <c r="G32" s="74"/>
      <c r="H32" s="74"/>
      <c r="I32" s="74"/>
      <c r="J32" s="74"/>
      <c r="K32" s="74"/>
      <c r="L32" s="74"/>
      <c r="M32" s="74"/>
      <c r="N32" s="74"/>
      <c r="O32" s="75"/>
      <c r="P32" s="102"/>
      <c r="Q32" s="88"/>
      <c r="R32" s="88"/>
      <c r="S32" s="109"/>
    </row>
    <row r="33" spans="1:19" ht="19.5" customHeight="1">
      <c r="A33" s="93"/>
      <c r="B33" s="73" t="s">
        <v>35</v>
      </c>
      <c r="C33" s="75"/>
      <c r="D33" s="19" t="s">
        <v>28</v>
      </c>
      <c r="E33" s="24">
        <v>6</v>
      </c>
      <c r="F33" s="24" t="s">
        <v>2</v>
      </c>
      <c r="G33" s="24">
        <v>2</v>
      </c>
      <c r="H33" s="11" t="s">
        <v>2</v>
      </c>
      <c r="I33" s="11">
        <v>2.2000000000000002</v>
      </c>
      <c r="J33" s="11" t="s">
        <v>2</v>
      </c>
      <c r="K33" s="11">
        <v>0.1</v>
      </c>
      <c r="L33" s="11" t="s">
        <v>2</v>
      </c>
      <c r="M33" s="11">
        <v>7.4999999999999997E-2</v>
      </c>
      <c r="N33" s="37" t="s">
        <v>3</v>
      </c>
      <c r="O33" s="22">
        <f t="shared" ref="O33:O36" si="7">ROUND(M33*K33*I33*G33*E33,2)</f>
        <v>0.2</v>
      </c>
      <c r="P33" s="102"/>
      <c r="Q33" s="88"/>
      <c r="R33" s="88"/>
      <c r="S33" s="109"/>
    </row>
    <row r="34" spans="1:19" ht="19.5" customHeight="1">
      <c r="A34" s="93"/>
      <c r="B34" s="129" t="s">
        <v>109</v>
      </c>
      <c r="C34" s="84"/>
      <c r="D34" s="19" t="s">
        <v>22</v>
      </c>
      <c r="E34" s="24">
        <v>6</v>
      </c>
      <c r="F34" s="24" t="s">
        <v>2</v>
      </c>
      <c r="G34" s="24">
        <v>1</v>
      </c>
      <c r="H34" s="11" t="s">
        <v>2</v>
      </c>
      <c r="I34" s="11">
        <v>1.2</v>
      </c>
      <c r="J34" s="11" t="s">
        <v>2</v>
      </c>
      <c r="K34" s="11">
        <v>0.1</v>
      </c>
      <c r="L34" s="11" t="s">
        <v>2</v>
      </c>
      <c r="M34" s="11">
        <v>7.4999999999999997E-2</v>
      </c>
      <c r="N34" s="37" t="s">
        <v>3</v>
      </c>
      <c r="O34" s="22">
        <f t="shared" si="7"/>
        <v>0.05</v>
      </c>
      <c r="P34" s="102"/>
      <c r="Q34" s="88"/>
      <c r="R34" s="88"/>
      <c r="S34" s="109"/>
    </row>
    <row r="35" spans="1:19" ht="15.75" customHeight="1">
      <c r="A35" s="93"/>
      <c r="B35" s="137"/>
      <c r="C35" s="102"/>
      <c r="D35" s="19" t="s">
        <v>22</v>
      </c>
      <c r="E35" s="24">
        <v>6</v>
      </c>
      <c r="F35" s="24" t="s">
        <v>2</v>
      </c>
      <c r="G35" s="24">
        <v>2</v>
      </c>
      <c r="H35" s="11" t="s">
        <v>2</v>
      </c>
      <c r="I35" s="11">
        <v>2</v>
      </c>
      <c r="J35" s="11" t="s">
        <v>2</v>
      </c>
      <c r="K35" s="11">
        <v>7.4999999999999997E-2</v>
      </c>
      <c r="L35" s="11" t="s">
        <v>2</v>
      </c>
      <c r="M35" s="11">
        <v>7.4999999999999997E-2</v>
      </c>
      <c r="N35" s="37" t="s">
        <v>3</v>
      </c>
      <c r="O35" s="22">
        <f t="shared" si="7"/>
        <v>0.14000000000000001</v>
      </c>
      <c r="P35" s="102"/>
      <c r="Q35" s="88"/>
      <c r="R35" s="88"/>
      <c r="S35" s="109"/>
    </row>
    <row r="36" spans="1:19" ht="15.75" customHeight="1">
      <c r="A36" s="93"/>
      <c r="B36" s="121"/>
      <c r="C36" s="90"/>
      <c r="D36" s="19" t="s">
        <v>22</v>
      </c>
      <c r="E36" s="24">
        <v>6</v>
      </c>
      <c r="F36" s="24" t="s">
        <v>2</v>
      </c>
      <c r="G36" s="24">
        <v>5</v>
      </c>
      <c r="H36" s="11" t="s">
        <v>2</v>
      </c>
      <c r="I36" s="11">
        <v>1.7</v>
      </c>
      <c r="J36" s="11" t="s">
        <v>2</v>
      </c>
      <c r="K36" s="11">
        <v>7.4999999999999997E-2</v>
      </c>
      <c r="L36" s="11" t="s">
        <v>2</v>
      </c>
      <c r="M36" s="11">
        <v>7.4999999999999997E-2</v>
      </c>
      <c r="N36" s="37" t="s">
        <v>3</v>
      </c>
      <c r="O36" s="22">
        <f t="shared" si="7"/>
        <v>0.28999999999999998</v>
      </c>
      <c r="P36" s="102"/>
      <c r="Q36" s="88"/>
      <c r="R36" s="88"/>
      <c r="S36" s="109"/>
    </row>
    <row r="37" spans="1:19" ht="15.75" customHeight="1">
      <c r="A37" s="97"/>
      <c r="B37" s="115"/>
      <c r="C37" s="74"/>
      <c r="D37" s="74"/>
      <c r="E37" s="74"/>
      <c r="F37" s="74"/>
      <c r="G37" s="74"/>
      <c r="H37" s="74"/>
      <c r="I37" s="74"/>
      <c r="J37" s="74"/>
      <c r="K37" s="74"/>
      <c r="L37" s="75"/>
      <c r="M37" s="37" t="s">
        <v>4</v>
      </c>
      <c r="N37" s="37" t="s">
        <v>3</v>
      </c>
      <c r="O37" s="22">
        <f>ROUND(SUM(O33:O36),2)</f>
        <v>0.68</v>
      </c>
      <c r="P37" s="102"/>
      <c r="Q37" s="77"/>
      <c r="R37" s="77"/>
      <c r="S37" s="101"/>
    </row>
    <row r="38" spans="1:19" ht="65.400000000000006" customHeight="1">
      <c r="A38" s="92">
        <v>10</v>
      </c>
      <c r="B38" s="73" t="s">
        <v>36</v>
      </c>
      <c r="C38" s="74"/>
      <c r="D38" s="74"/>
      <c r="E38" s="74"/>
      <c r="F38" s="74"/>
      <c r="G38" s="74"/>
      <c r="H38" s="74"/>
      <c r="I38" s="74"/>
      <c r="J38" s="74"/>
      <c r="K38" s="74"/>
      <c r="L38" s="74"/>
      <c r="M38" s="74"/>
      <c r="N38" s="74"/>
      <c r="O38" s="75"/>
      <c r="P38" s="143">
        <f>O43</f>
        <v>35.520000000000003</v>
      </c>
      <c r="Q38" s="76" t="s">
        <v>18</v>
      </c>
      <c r="R38" s="105"/>
      <c r="S38" s="100"/>
    </row>
    <row r="39" spans="1:19" ht="19.5" customHeight="1">
      <c r="A39" s="93"/>
      <c r="B39" s="135" t="s">
        <v>37</v>
      </c>
      <c r="C39" s="74"/>
      <c r="D39" s="74"/>
      <c r="E39" s="74"/>
      <c r="F39" s="74"/>
      <c r="G39" s="74"/>
      <c r="H39" s="74"/>
      <c r="I39" s="74"/>
      <c r="J39" s="74"/>
      <c r="K39" s="74"/>
      <c r="L39" s="74"/>
      <c r="M39" s="74"/>
      <c r="N39" s="74"/>
      <c r="O39" s="75"/>
      <c r="P39" s="102"/>
      <c r="Q39" s="88"/>
      <c r="R39" s="88"/>
      <c r="S39" s="109"/>
    </row>
    <row r="40" spans="1:19" ht="19.5" customHeight="1">
      <c r="A40" s="93"/>
      <c r="B40" s="73" t="s">
        <v>38</v>
      </c>
      <c r="C40" s="74"/>
      <c r="D40" s="74"/>
      <c r="E40" s="74"/>
      <c r="F40" s="74"/>
      <c r="G40" s="74"/>
      <c r="H40" s="74"/>
      <c r="I40" s="74"/>
      <c r="J40" s="74"/>
      <c r="K40" s="74"/>
      <c r="L40" s="74"/>
      <c r="M40" s="74"/>
      <c r="N40" s="74"/>
      <c r="O40" s="75"/>
      <c r="P40" s="102"/>
      <c r="Q40" s="88"/>
      <c r="R40" s="88"/>
      <c r="S40" s="109"/>
    </row>
    <row r="41" spans="1:19" ht="15.75" customHeight="1">
      <c r="A41" s="93"/>
      <c r="B41" s="115"/>
      <c r="C41" s="74"/>
      <c r="D41" s="74"/>
      <c r="E41" s="74"/>
      <c r="F41" s="74"/>
      <c r="G41" s="74"/>
      <c r="H41" s="75"/>
      <c r="I41" s="10">
        <v>6</v>
      </c>
      <c r="J41" s="10" t="s">
        <v>2</v>
      </c>
      <c r="K41" s="11">
        <v>1.2</v>
      </c>
      <c r="L41" s="11" t="s">
        <v>2</v>
      </c>
      <c r="M41" s="11">
        <v>2.1</v>
      </c>
      <c r="N41" s="11" t="s">
        <v>3</v>
      </c>
      <c r="O41" s="20">
        <f t="shared" ref="O41:O42" si="8">ROUND(M41*K41*I41,2)</f>
        <v>15.12</v>
      </c>
      <c r="P41" s="102"/>
      <c r="Q41" s="88"/>
      <c r="R41" s="88"/>
      <c r="S41" s="109"/>
    </row>
    <row r="42" spans="1:19" ht="15.75" customHeight="1">
      <c r="A42" s="93"/>
      <c r="B42" s="115"/>
      <c r="C42" s="74"/>
      <c r="D42" s="74"/>
      <c r="E42" s="74"/>
      <c r="F42" s="74"/>
      <c r="G42" s="74"/>
      <c r="H42" s="75"/>
      <c r="I42" s="10">
        <v>6</v>
      </c>
      <c r="J42" s="10" t="s">
        <v>2</v>
      </c>
      <c r="K42" s="11">
        <v>2</v>
      </c>
      <c r="L42" s="11" t="s">
        <v>2</v>
      </c>
      <c r="M42" s="11">
        <v>1.7</v>
      </c>
      <c r="N42" s="11" t="s">
        <v>3</v>
      </c>
      <c r="O42" s="20">
        <f t="shared" si="8"/>
        <v>20.399999999999999</v>
      </c>
      <c r="P42" s="102"/>
      <c r="Q42" s="88"/>
      <c r="R42" s="88"/>
      <c r="S42" s="109"/>
    </row>
    <row r="43" spans="1:19" ht="15.75" customHeight="1">
      <c r="A43" s="93"/>
      <c r="B43" s="115"/>
      <c r="C43" s="74"/>
      <c r="D43" s="74"/>
      <c r="E43" s="74"/>
      <c r="F43" s="74"/>
      <c r="G43" s="74"/>
      <c r="H43" s="74"/>
      <c r="I43" s="74"/>
      <c r="J43" s="74"/>
      <c r="K43" s="74"/>
      <c r="L43" s="75"/>
      <c r="M43" s="11" t="s">
        <v>4</v>
      </c>
      <c r="N43" s="10" t="s">
        <v>3</v>
      </c>
      <c r="O43" s="20">
        <f>ROUND(SUM(O41:O42),2)</f>
        <v>35.520000000000003</v>
      </c>
      <c r="P43" s="90"/>
      <c r="Q43" s="77"/>
      <c r="R43" s="77"/>
      <c r="S43" s="101"/>
    </row>
    <row r="44" spans="1:19" ht="33.75" customHeight="1">
      <c r="A44" s="92">
        <v>11</v>
      </c>
      <c r="B44" s="146" t="s">
        <v>39</v>
      </c>
      <c r="C44" s="74"/>
      <c r="D44" s="74"/>
      <c r="E44" s="74"/>
      <c r="F44" s="74"/>
      <c r="G44" s="74"/>
      <c r="H44" s="74"/>
      <c r="I44" s="74"/>
      <c r="J44" s="74"/>
      <c r="K44" s="74"/>
      <c r="L44" s="74"/>
      <c r="M44" s="74"/>
      <c r="N44" s="74"/>
      <c r="O44" s="75"/>
      <c r="P44" s="117">
        <v>18</v>
      </c>
      <c r="Q44" s="76" t="s">
        <v>9</v>
      </c>
      <c r="R44" s="105"/>
      <c r="S44" s="182"/>
    </row>
    <row r="45" spans="1:19" ht="15.75" customHeight="1">
      <c r="A45" s="93"/>
      <c r="B45" s="127" t="s">
        <v>40</v>
      </c>
      <c r="C45" s="83"/>
      <c r="D45" s="83"/>
      <c r="E45" s="83"/>
      <c r="F45" s="83"/>
      <c r="G45" s="83"/>
      <c r="H45" s="83"/>
      <c r="I45" s="83"/>
      <c r="J45" s="83"/>
      <c r="K45" s="83"/>
      <c r="L45" s="83"/>
      <c r="M45" s="83"/>
      <c r="N45" s="83"/>
      <c r="O45" s="84"/>
      <c r="P45" s="102"/>
      <c r="Q45" s="88"/>
      <c r="R45" s="88"/>
      <c r="S45" s="183"/>
    </row>
    <row r="46" spans="1:19" ht="30.75" customHeight="1">
      <c r="A46" s="91">
        <v>12</v>
      </c>
      <c r="B46" s="73" t="s">
        <v>41</v>
      </c>
      <c r="C46" s="74"/>
      <c r="D46" s="74"/>
      <c r="E46" s="74"/>
      <c r="F46" s="74"/>
      <c r="G46" s="74"/>
      <c r="H46" s="74"/>
      <c r="I46" s="74"/>
      <c r="J46" s="74"/>
      <c r="K46" s="74"/>
      <c r="L46" s="74"/>
      <c r="M46" s="74"/>
      <c r="N46" s="74"/>
      <c r="O46" s="75"/>
      <c r="P46" s="187">
        <v>12</v>
      </c>
      <c r="Q46" s="76" t="s">
        <v>9</v>
      </c>
      <c r="R46" s="105"/>
      <c r="S46" s="153"/>
    </row>
    <row r="47" spans="1:19" ht="15.75" customHeight="1">
      <c r="A47" s="77"/>
      <c r="B47" s="73" t="s">
        <v>42</v>
      </c>
      <c r="C47" s="74"/>
      <c r="D47" s="74"/>
      <c r="E47" s="74"/>
      <c r="F47" s="74"/>
      <c r="G47" s="74"/>
      <c r="H47" s="74"/>
      <c r="I47" s="74"/>
      <c r="J47" s="74"/>
      <c r="K47" s="74"/>
      <c r="L47" s="74"/>
      <c r="M47" s="74"/>
      <c r="N47" s="74"/>
      <c r="O47" s="75"/>
      <c r="P47" s="77"/>
      <c r="Q47" s="77"/>
      <c r="R47" s="77"/>
      <c r="S47" s="77"/>
    </row>
    <row r="48" spans="1:19" ht="37.799999999999997" customHeight="1">
      <c r="A48" s="27">
        <v>13</v>
      </c>
      <c r="B48" s="73" t="s">
        <v>43</v>
      </c>
      <c r="C48" s="74"/>
      <c r="D48" s="74"/>
      <c r="E48" s="74"/>
      <c r="F48" s="74"/>
      <c r="G48" s="74"/>
      <c r="H48" s="74"/>
      <c r="I48" s="74"/>
      <c r="J48" s="74"/>
      <c r="K48" s="74"/>
      <c r="L48" s="74"/>
      <c r="M48" s="74"/>
      <c r="N48" s="74"/>
      <c r="O48" s="75"/>
      <c r="P48" s="38">
        <v>6</v>
      </c>
      <c r="Q48" s="19" t="s">
        <v>9</v>
      </c>
      <c r="R48" s="39"/>
      <c r="S48" s="62"/>
    </row>
    <row r="49" spans="1:19" ht="21.75" customHeight="1">
      <c r="A49" s="186">
        <v>14</v>
      </c>
      <c r="B49" s="177" t="s">
        <v>44</v>
      </c>
      <c r="C49" s="79"/>
      <c r="D49" s="79"/>
      <c r="E49" s="79"/>
      <c r="F49" s="79"/>
      <c r="G49" s="79"/>
      <c r="H49" s="79"/>
      <c r="I49" s="79"/>
      <c r="J49" s="79"/>
      <c r="K49" s="79"/>
      <c r="L49" s="79"/>
      <c r="M49" s="79"/>
      <c r="N49" s="79"/>
      <c r="O49" s="90"/>
      <c r="P49" s="188">
        <v>18</v>
      </c>
      <c r="Q49" s="151" t="s">
        <v>9</v>
      </c>
      <c r="R49" s="180"/>
      <c r="S49" s="157"/>
    </row>
    <row r="50" spans="1:19" ht="15.75" customHeight="1">
      <c r="A50" s="77"/>
      <c r="B50" s="73" t="s">
        <v>45</v>
      </c>
      <c r="C50" s="74"/>
      <c r="D50" s="74"/>
      <c r="E50" s="74"/>
      <c r="F50" s="74"/>
      <c r="G50" s="74"/>
      <c r="H50" s="74"/>
      <c r="I50" s="74"/>
      <c r="J50" s="74"/>
      <c r="K50" s="74"/>
      <c r="L50" s="74"/>
      <c r="M50" s="74"/>
      <c r="N50" s="74"/>
      <c r="O50" s="75"/>
      <c r="P50" s="79"/>
      <c r="Q50" s="77"/>
      <c r="R50" s="77"/>
      <c r="S50" s="101"/>
    </row>
    <row r="51" spans="1:19" ht="39.6" customHeight="1">
      <c r="A51" s="27">
        <v>15</v>
      </c>
      <c r="B51" s="184" t="s">
        <v>132</v>
      </c>
      <c r="C51" s="83"/>
      <c r="D51" s="83"/>
      <c r="E51" s="83"/>
      <c r="F51" s="83"/>
      <c r="G51" s="83"/>
      <c r="H51" s="83"/>
      <c r="I51" s="83"/>
      <c r="J51" s="83"/>
      <c r="K51" s="83"/>
      <c r="L51" s="83"/>
      <c r="M51" s="83"/>
      <c r="N51" s="83"/>
      <c r="O51" s="84"/>
      <c r="P51" s="16">
        <v>6</v>
      </c>
      <c r="Q51" s="19" t="s">
        <v>9</v>
      </c>
      <c r="R51" s="14"/>
      <c r="S51" s="40"/>
    </row>
    <row r="52" spans="1:19" ht="14.4">
      <c r="A52" s="131">
        <v>16</v>
      </c>
      <c r="B52" s="112" t="s">
        <v>46</v>
      </c>
      <c r="C52" s="74"/>
      <c r="D52" s="74"/>
      <c r="E52" s="74"/>
      <c r="F52" s="74"/>
      <c r="G52" s="74"/>
      <c r="H52" s="74"/>
      <c r="I52" s="74"/>
      <c r="J52" s="74"/>
      <c r="K52" s="74"/>
      <c r="L52" s="74"/>
      <c r="M52" s="74"/>
      <c r="N52" s="74"/>
      <c r="O52" s="75"/>
      <c r="P52" s="106">
        <f>O54</f>
        <v>1.8</v>
      </c>
      <c r="Q52" s="76" t="s">
        <v>18</v>
      </c>
      <c r="R52" s="105"/>
      <c r="S52" s="100"/>
    </row>
    <row r="53" spans="1:19" ht="26.25" customHeight="1">
      <c r="A53" s="93"/>
      <c r="B53" s="115" t="s">
        <v>47</v>
      </c>
      <c r="C53" s="74"/>
      <c r="D53" s="74"/>
      <c r="E53" s="74"/>
      <c r="F53" s="74"/>
      <c r="G53" s="74"/>
      <c r="H53" s="75"/>
      <c r="I53" s="26">
        <v>1</v>
      </c>
      <c r="J53" s="26" t="s">
        <v>2</v>
      </c>
      <c r="K53" s="25">
        <v>0.9</v>
      </c>
      <c r="L53" s="25" t="s">
        <v>2</v>
      </c>
      <c r="M53" s="25">
        <v>2</v>
      </c>
      <c r="N53" s="25" t="s">
        <v>3</v>
      </c>
      <c r="O53" s="25">
        <f>ROUND(M53*K53*I53,2)</f>
        <v>1.8</v>
      </c>
      <c r="P53" s="102"/>
      <c r="Q53" s="88"/>
      <c r="R53" s="88"/>
      <c r="S53" s="109"/>
    </row>
    <row r="54" spans="1:19" ht="15.75" customHeight="1">
      <c r="A54" s="93"/>
      <c r="B54" s="185"/>
      <c r="C54" s="74"/>
      <c r="D54" s="74"/>
      <c r="E54" s="74"/>
      <c r="F54" s="74"/>
      <c r="G54" s="74"/>
      <c r="H54" s="74"/>
      <c r="I54" s="74"/>
      <c r="J54" s="74"/>
      <c r="K54" s="74"/>
      <c r="L54" s="75"/>
      <c r="M54" s="41" t="s">
        <v>4</v>
      </c>
      <c r="N54" s="12" t="s">
        <v>3</v>
      </c>
      <c r="O54" s="25">
        <f>O53</f>
        <v>1.8</v>
      </c>
      <c r="P54" s="102"/>
      <c r="Q54" s="77"/>
      <c r="R54" s="77"/>
      <c r="S54" s="101"/>
    </row>
    <row r="55" spans="1:19" ht="52.5" customHeight="1">
      <c r="A55" s="92">
        <v>17</v>
      </c>
      <c r="B55" s="73" t="s">
        <v>110</v>
      </c>
      <c r="C55" s="74"/>
      <c r="D55" s="74"/>
      <c r="E55" s="74"/>
      <c r="F55" s="74"/>
      <c r="G55" s="74"/>
      <c r="H55" s="74"/>
      <c r="I55" s="74"/>
      <c r="J55" s="74"/>
      <c r="K55" s="74"/>
      <c r="L55" s="74"/>
      <c r="M55" s="74"/>
      <c r="N55" s="74"/>
      <c r="O55" s="75"/>
      <c r="P55" s="106">
        <f>O57</f>
        <v>12</v>
      </c>
      <c r="Q55" s="76" t="s">
        <v>18</v>
      </c>
      <c r="R55" s="105"/>
      <c r="S55" s="100"/>
    </row>
    <row r="56" spans="1:19" ht="15.75" customHeight="1">
      <c r="A56" s="93"/>
      <c r="B56" s="141"/>
      <c r="C56" s="74"/>
      <c r="D56" s="75"/>
      <c r="E56" s="36" t="s">
        <v>22</v>
      </c>
      <c r="F56" s="19"/>
      <c r="G56" s="26">
        <v>6</v>
      </c>
      <c r="H56" s="26" t="s">
        <v>2</v>
      </c>
      <c r="I56" s="23">
        <v>8</v>
      </c>
      <c r="J56" s="10" t="s">
        <v>6</v>
      </c>
      <c r="K56" s="11">
        <v>0.5</v>
      </c>
      <c r="L56" s="11" t="s">
        <v>2</v>
      </c>
      <c r="M56" s="11">
        <v>0.5</v>
      </c>
      <c r="N56" s="12" t="s">
        <v>3</v>
      </c>
      <c r="O56" s="25">
        <f>ROUND(M56*K56*I56*G56,20)</f>
        <v>12</v>
      </c>
      <c r="P56" s="102"/>
      <c r="Q56" s="88"/>
      <c r="R56" s="88"/>
      <c r="S56" s="109"/>
    </row>
    <row r="57" spans="1:19" ht="15.75" customHeight="1">
      <c r="A57" s="97"/>
      <c r="B57" s="141"/>
      <c r="C57" s="74"/>
      <c r="D57" s="74"/>
      <c r="E57" s="74"/>
      <c r="F57" s="74"/>
      <c r="G57" s="74"/>
      <c r="H57" s="74"/>
      <c r="I57" s="74"/>
      <c r="J57" s="74"/>
      <c r="K57" s="74"/>
      <c r="L57" s="75"/>
      <c r="M57" s="11" t="s">
        <v>4</v>
      </c>
      <c r="N57" s="10" t="s">
        <v>3</v>
      </c>
      <c r="O57" s="11">
        <f>SUM(O56)</f>
        <v>12</v>
      </c>
      <c r="P57" s="90"/>
      <c r="Q57" s="77"/>
      <c r="R57" s="77"/>
      <c r="S57" s="101"/>
    </row>
    <row r="58" spans="1:19" ht="33.75" customHeight="1">
      <c r="A58" s="92">
        <v>18</v>
      </c>
      <c r="B58" s="73" t="s">
        <v>133</v>
      </c>
      <c r="C58" s="74"/>
      <c r="D58" s="74"/>
      <c r="E58" s="74"/>
      <c r="F58" s="74"/>
      <c r="G58" s="74"/>
      <c r="H58" s="74"/>
      <c r="I58" s="74"/>
      <c r="J58" s="74"/>
      <c r="K58" s="74"/>
      <c r="L58" s="74"/>
      <c r="M58" s="74"/>
      <c r="N58" s="74"/>
      <c r="O58" s="75"/>
      <c r="P58" s="117">
        <v>48</v>
      </c>
      <c r="Q58" s="76" t="s">
        <v>9</v>
      </c>
      <c r="R58" s="105"/>
      <c r="S58" s="100"/>
    </row>
    <row r="59" spans="1:19" ht="15.75" customHeight="1">
      <c r="A59" s="97"/>
      <c r="B59" s="73" t="s">
        <v>111</v>
      </c>
      <c r="C59" s="74"/>
      <c r="D59" s="74"/>
      <c r="E59" s="74"/>
      <c r="F59" s="74"/>
      <c r="G59" s="74"/>
      <c r="H59" s="74"/>
      <c r="I59" s="74"/>
      <c r="J59" s="74"/>
      <c r="K59" s="74"/>
      <c r="L59" s="74"/>
      <c r="M59" s="74"/>
      <c r="N59" s="74"/>
      <c r="O59" s="75"/>
      <c r="P59" s="90"/>
      <c r="Q59" s="88"/>
      <c r="R59" s="88"/>
      <c r="S59" s="101"/>
    </row>
    <row r="60" spans="1:19" ht="85.2" customHeight="1">
      <c r="A60" s="92">
        <v>19</v>
      </c>
      <c r="B60" s="73" t="s">
        <v>48</v>
      </c>
      <c r="C60" s="74"/>
      <c r="D60" s="74"/>
      <c r="E60" s="74"/>
      <c r="F60" s="74"/>
      <c r="G60" s="74"/>
      <c r="H60" s="74"/>
      <c r="I60" s="74"/>
      <c r="J60" s="74"/>
      <c r="K60" s="74"/>
      <c r="L60" s="74"/>
      <c r="M60" s="74"/>
      <c r="N60" s="74"/>
      <c r="O60" s="75"/>
      <c r="P60" s="136">
        <f>O63</f>
        <v>4.95</v>
      </c>
      <c r="Q60" s="76" t="s">
        <v>18</v>
      </c>
      <c r="R60" s="105"/>
      <c r="S60" s="100"/>
    </row>
    <row r="61" spans="1:19" ht="15.75" customHeight="1">
      <c r="A61" s="93"/>
      <c r="B61" s="135" t="s">
        <v>49</v>
      </c>
      <c r="C61" s="74"/>
      <c r="D61" s="74"/>
      <c r="E61" s="74"/>
      <c r="F61" s="74"/>
      <c r="G61" s="74"/>
      <c r="H61" s="74"/>
      <c r="I61" s="74"/>
      <c r="J61" s="74"/>
      <c r="K61" s="74"/>
      <c r="L61" s="74"/>
      <c r="M61" s="74"/>
      <c r="N61" s="74"/>
      <c r="O61" s="75"/>
      <c r="P61" s="102"/>
      <c r="Q61" s="88"/>
      <c r="R61" s="88"/>
      <c r="S61" s="109"/>
    </row>
    <row r="62" spans="1:19" ht="15.75" customHeight="1">
      <c r="A62" s="93"/>
      <c r="B62" s="132" t="s">
        <v>112</v>
      </c>
      <c r="C62" s="83"/>
      <c r="D62" s="83"/>
      <c r="E62" s="83"/>
      <c r="F62" s="83"/>
      <c r="G62" s="83"/>
      <c r="H62" s="84"/>
      <c r="I62" s="24">
        <v>1</v>
      </c>
      <c r="J62" s="10" t="s">
        <v>2</v>
      </c>
      <c r="K62" s="11">
        <v>1.5</v>
      </c>
      <c r="L62" s="11" t="s">
        <v>2</v>
      </c>
      <c r="M62" s="11">
        <v>3.3</v>
      </c>
      <c r="N62" s="12" t="s">
        <v>3</v>
      </c>
      <c r="O62" s="25">
        <f>ROUND(M62*K62*I62,2)</f>
        <v>4.95</v>
      </c>
      <c r="P62" s="102"/>
      <c r="Q62" s="88"/>
      <c r="R62" s="88"/>
      <c r="S62" s="109"/>
    </row>
    <row r="63" spans="1:19" ht="15.75" customHeight="1">
      <c r="A63" s="93"/>
      <c r="B63" s="115"/>
      <c r="C63" s="74"/>
      <c r="D63" s="74"/>
      <c r="E63" s="74"/>
      <c r="F63" s="74"/>
      <c r="G63" s="74"/>
      <c r="H63" s="74"/>
      <c r="I63" s="74"/>
      <c r="J63" s="74"/>
      <c r="K63" s="74"/>
      <c r="L63" s="75"/>
      <c r="M63" s="11" t="s">
        <v>4</v>
      </c>
      <c r="N63" s="12" t="s">
        <v>3</v>
      </c>
      <c r="O63" s="25">
        <f>ROUND(SUM(O62),2)</f>
        <v>4.95</v>
      </c>
      <c r="P63" s="102"/>
      <c r="Q63" s="88"/>
      <c r="R63" s="88"/>
      <c r="S63" s="109"/>
    </row>
    <row r="64" spans="1:19" ht="100.2" customHeight="1">
      <c r="A64" s="92">
        <v>20</v>
      </c>
      <c r="B64" s="85" t="s">
        <v>134</v>
      </c>
      <c r="C64" s="74"/>
      <c r="D64" s="74"/>
      <c r="E64" s="74"/>
      <c r="F64" s="74"/>
      <c r="G64" s="74"/>
      <c r="H64" s="74"/>
      <c r="I64" s="74"/>
      <c r="J64" s="74"/>
      <c r="K64" s="74"/>
      <c r="L64" s="74"/>
      <c r="M64" s="74"/>
      <c r="N64" s="74"/>
      <c r="O64" s="75"/>
      <c r="P64" s="136">
        <f>O68</f>
        <v>15.66</v>
      </c>
      <c r="Q64" s="76" t="s">
        <v>18</v>
      </c>
      <c r="R64" s="105"/>
      <c r="S64" s="100"/>
    </row>
    <row r="65" spans="1:19" ht="20.25" customHeight="1">
      <c r="A65" s="93"/>
      <c r="B65" s="132" t="s">
        <v>50</v>
      </c>
      <c r="C65" s="83"/>
      <c r="D65" s="83"/>
      <c r="E65" s="83"/>
      <c r="F65" s="84"/>
      <c r="G65" s="10">
        <v>2</v>
      </c>
      <c r="H65" s="10" t="s">
        <v>2</v>
      </c>
      <c r="I65" s="10">
        <v>1</v>
      </c>
      <c r="J65" s="10" t="s">
        <v>2</v>
      </c>
      <c r="K65" s="11">
        <v>3.3</v>
      </c>
      <c r="L65" s="11" t="s">
        <v>2</v>
      </c>
      <c r="M65" s="11">
        <v>1.8</v>
      </c>
      <c r="N65" s="9" t="s">
        <v>3</v>
      </c>
      <c r="O65" s="25">
        <f t="shared" ref="O65:O66" si="9">ROUND(M65*K65*I65*G65,2)</f>
        <v>11.88</v>
      </c>
      <c r="P65" s="102"/>
      <c r="Q65" s="88"/>
      <c r="R65" s="88"/>
      <c r="S65" s="109"/>
    </row>
    <row r="66" spans="1:19" ht="15.75" customHeight="1">
      <c r="A66" s="93"/>
      <c r="B66" s="121"/>
      <c r="C66" s="79"/>
      <c r="D66" s="79"/>
      <c r="E66" s="79"/>
      <c r="F66" s="90"/>
      <c r="G66" s="10">
        <v>2</v>
      </c>
      <c r="H66" s="10" t="s">
        <v>2</v>
      </c>
      <c r="I66" s="24">
        <v>1</v>
      </c>
      <c r="J66" s="10" t="s">
        <v>2</v>
      </c>
      <c r="K66" s="11">
        <v>1.5</v>
      </c>
      <c r="L66" s="11" t="s">
        <v>2</v>
      </c>
      <c r="M66" s="11">
        <v>1.8</v>
      </c>
      <c r="N66" s="9" t="s">
        <v>3</v>
      </c>
      <c r="O66" s="25">
        <f t="shared" si="9"/>
        <v>5.4</v>
      </c>
      <c r="P66" s="102"/>
      <c r="Q66" s="88"/>
      <c r="R66" s="88"/>
      <c r="S66" s="109"/>
    </row>
    <row r="67" spans="1:19" ht="15.75" customHeight="1">
      <c r="A67" s="93"/>
      <c r="B67" s="133" t="s">
        <v>51</v>
      </c>
      <c r="C67" s="74"/>
      <c r="D67" s="74"/>
      <c r="E67" s="74"/>
      <c r="F67" s="74"/>
      <c r="G67" s="74"/>
      <c r="H67" s="74"/>
      <c r="I67" s="74"/>
      <c r="J67" s="75"/>
      <c r="K67" s="11">
        <v>0.9</v>
      </c>
      <c r="L67" s="11" t="s">
        <v>2</v>
      </c>
      <c r="M67" s="11">
        <v>1.8</v>
      </c>
      <c r="N67" s="9" t="s">
        <v>3</v>
      </c>
      <c r="O67" s="25">
        <f>ROUND(M67*K67,2)</f>
        <v>1.62</v>
      </c>
      <c r="P67" s="102"/>
      <c r="Q67" s="88"/>
      <c r="R67" s="88"/>
      <c r="S67" s="109"/>
    </row>
    <row r="68" spans="1:19" ht="15.75" customHeight="1">
      <c r="A68" s="93"/>
      <c r="B68" s="133"/>
      <c r="C68" s="74"/>
      <c r="D68" s="74"/>
      <c r="E68" s="74"/>
      <c r="F68" s="74"/>
      <c r="G68" s="74"/>
      <c r="H68" s="74"/>
      <c r="I68" s="74"/>
      <c r="J68" s="74"/>
      <c r="K68" s="74"/>
      <c r="L68" s="75"/>
      <c r="M68" s="10" t="s">
        <v>4</v>
      </c>
      <c r="N68" s="9" t="s">
        <v>3</v>
      </c>
      <c r="O68" s="11">
        <f>ROUND(SUM(O65:O66)-O67,2)</f>
        <v>15.66</v>
      </c>
      <c r="P68" s="90"/>
      <c r="Q68" s="77"/>
      <c r="R68" s="77"/>
      <c r="S68" s="101"/>
    </row>
    <row r="69" spans="1:19" ht="41.25" customHeight="1">
      <c r="A69" s="92">
        <v>21</v>
      </c>
      <c r="B69" s="85" t="s">
        <v>52</v>
      </c>
      <c r="C69" s="74"/>
      <c r="D69" s="74"/>
      <c r="E69" s="74"/>
      <c r="F69" s="74"/>
      <c r="G69" s="74"/>
      <c r="H69" s="74"/>
      <c r="I69" s="74"/>
      <c r="J69" s="74"/>
      <c r="K69" s="74"/>
      <c r="L69" s="74"/>
      <c r="M69" s="74"/>
      <c r="N69" s="74"/>
      <c r="O69" s="75"/>
      <c r="P69" s="136">
        <f>O80</f>
        <v>223.03999999999996</v>
      </c>
      <c r="Q69" s="76" t="s">
        <v>18</v>
      </c>
      <c r="R69" s="179"/>
      <c r="S69" s="100"/>
    </row>
    <row r="70" spans="1:19" ht="15.75" customHeight="1">
      <c r="A70" s="93"/>
      <c r="B70" s="132"/>
      <c r="C70" s="83"/>
      <c r="D70" s="83"/>
      <c r="E70" s="83"/>
      <c r="F70" s="84"/>
      <c r="G70" s="10">
        <v>2</v>
      </c>
      <c r="H70" s="27" t="s">
        <v>2</v>
      </c>
      <c r="I70" s="10">
        <v>3</v>
      </c>
      <c r="J70" s="10" t="s">
        <v>2</v>
      </c>
      <c r="K70" s="11">
        <v>4.5</v>
      </c>
      <c r="L70" s="29" t="s">
        <v>2</v>
      </c>
      <c r="M70" s="11">
        <f t="shared" ref="M70:M72" si="10">2.1+0.7</f>
        <v>2.8</v>
      </c>
      <c r="N70" s="12" t="s">
        <v>3</v>
      </c>
      <c r="O70" s="30">
        <f t="shared" ref="O70:O79" si="11">ROUND(M70*I70*K70*G70,2)</f>
        <v>75.599999999999994</v>
      </c>
      <c r="P70" s="102"/>
      <c r="Q70" s="88"/>
      <c r="R70" s="104"/>
      <c r="S70" s="109"/>
    </row>
    <row r="71" spans="1:19" ht="15.75" customHeight="1">
      <c r="A71" s="93"/>
      <c r="B71" s="137"/>
      <c r="C71" s="104"/>
      <c r="D71" s="104"/>
      <c r="E71" s="104"/>
      <c r="F71" s="102"/>
      <c r="G71" s="10">
        <v>2</v>
      </c>
      <c r="H71" s="27" t="s">
        <v>2</v>
      </c>
      <c r="I71" s="10">
        <v>3</v>
      </c>
      <c r="J71" s="10" t="s">
        <v>2</v>
      </c>
      <c r="K71" s="11">
        <v>3.3</v>
      </c>
      <c r="L71" s="29" t="s">
        <v>2</v>
      </c>
      <c r="M71" s="11">
        <f t="shared" si="10"/>
        <v>2.8</v>
      </c>
      <c r="N71" s="12" t="s">
        <v>3</v>
      </c>
      <c r="O71" s="30">
        <f t="shared" si="11"/>
        <v>55.44</v>
      </c>
      <c r="P71" s="102"/>
      <c r="Q71" s="88"/>
      <c r="R71" s="104"/>
      <c r="S71" s="109"/>
    </row>
    <row r="72" spans="1:19" ht="15.75" customHeight="1">
      <c r="A72" s="93"/>
      <c r="B72" s="137"/>
      <c r="C72" s="104"/>
      <c r="D72" s="104"/>
      <c r="E72" s="104"/>
      <c r="F72" s="102"/>
      <c r="G72" s="10">
        <v>2</v>
      </c>
      <c r="H72" s="27" t="s">
        <v>2</v>
      </c>
      <c r="I72" s="10">
        <v>2</v>
      </c>
      <c r="J72" s="10" t="s">
        <v>2</v>
      </c>
      <c r="K72" s="11">
        <v>15</v>
      </c>
      <c r="L72" s="29" t="s">
        <v>2</v>
      </c>
      <c r="M72" s="11">
        <f t="shared" si="10"/>
        <v>2.8</v>
      </c>
      <c r="N72" s="12" t="s">
        <v>3</v>
      </c>
      <c r="O72" s="30">
        <f t="shared" si="11"/>
        <v>168</v>
      </c>
      <c r="P72" s="102"/>
      <c r="Q72" s="88"/>
      <c r="R72" s="104"/>
      <c r="S72" s="109"/>
    </row>
    <row r="73" spans="1:19" ht="15.75" customHeight="1">
      <c r="A73" s="93"/>
      <c r="B73" s="132" t="s">
        <v>21</v>
      </c>
      <c r="C73" s="83"/>
      <c r="D73" s="84"/>
      <c r="E73" s="138" t="s">
        <v>22</v>
      </c>
      <c r="F73" s="75"/>
      <c r="G73" s="10">
        <v>2</v>
      </c>
      <c r="H73" s="19" t="s">
        <v>2</v>
      </c>
      <c r="I73" s="10">
        <v>4</v>
      </c>
      <c r="J73" s="10" t="s">
        <v>2</v>
      </c>
      <c r="K73" s="11">
        <v>2</v>
      </c>
      <c r="L73" s="11" t="s">
        <v>2</v>
      </c>
      <c r="M73" s="11">
        <v>1.7</v>
      </c>
      <c r="N73" s="12" t="s">
        <v>3</v>
      </c>
      <c r="O73" s="30">
        <f t="shared" si="11"/>
        <v>27.2</v>
      </c>
      <c r="P73" s="102"/>
      <c r="Q73" s="88"/>
      <c r="R73" s="104"/>
      <c r="S73" s="109"/>
    </row>
    <row r="74" spans="1:19" ht="15.75" customHeight="1">
      <c r="A74" s="93"/>
      <c r="B74" s="137"/>
      <c r="C74" s="104"/>
      <c r="D74" s="102"/>
      <c r="E74" s="138" t="s">
        <v>23</v>
      </c>
      <c r="F74" s="75"/>
      <c r="G74" s="10">
        <v>2</v>
      </c>
      <c r="H74" s="19" t="s">
        <v>2</v>
      </c>
      <c r="I74" s="10">
        <v>2</v>
      </c>
      <c r="J74" s="10" t="s">
        <v>2</v>
      </c>
      <c r="K74" s="11">
        <v>1</v>
      </c>
      <c r="L74" s="11" t="s">
        <v>2</v>
      </c>
      <c r="M74" s="11">
        <v>1.7</v>
      </c>
      <c r="N74" s="12" t="s">
        <v>3</v>
      </c>
      <c r="O74" s="30">
        <f t="shared" si="11"/>
        <v>6.8</v>
      </c>
      <c r="P74" s="102"/>
      <c r="Q74" s="88"/>
      <c r="R74" s="104"/>
      <c r="S74" s="109"/>
    </row>
    <row r="75" spans="1:19" ht="15.75" customHeight="1">
      <c r="A75" s="93"/>
      <c r="B75" s="137"/>
      <c r="C75" s="104"/>
      <c r="D75" s="102"/>
      <c r="E75" s="138" t="s">
        <v>24</v>
      </c>
      <c r="F75" s="75"/>
      <c r="G75" s="10">
        <v>2</v>
      </c>
      <c r="H75" s="19" t="s">
        <v>2</v>
      </c>
      <c r="I75" s="10">
        <v>4</v>
      </c>
      <c r="J75" s="10" t="s">
        <v>2</v>
      </c>
      <c r="K75" s="11">
        <v>2</v>
      </c>
      <c r="L75" s="11" t="s">
        <v>2</v>
      </c>
      <c r="M75" s="11">
        <v>0.6</v>
      </c>
      <c r="N75" s="12" t="s">
        <v>3</v>
      </c>
      <c r="O75" s="30">
        <f t="shared" si="11"/>
        <v>9.6</v>
      </c>
      <c r="P75" s="102"/>
      <c r="Q75" s="88"/>
      <c r="R75" s="104"/>
      <c r="S75" s="109"/>
    </row>
    <row r="76" spans="1:19" ht="15.75" customHeight="1">
      <c r="A76" s="93"/>
      <c r="B76" s="121"/>
      <c r="C76" s="79"/>
      <c r="D76" s="90"/>
      <c r="E76" s="139" t="s">
        <v>25</v>
      </c>
      <c r="F76" s="75"/>
      <c r="G76" s="10">
        <v>2</v>
      </c>
      <c r="H76" s="19" t="s">
        <v>2</v>
      </c>
      <c r="I76" s="26">
        <v>2</v>
      </c>
      <c r="J76" s="10" t="s">
        <v>2</v>
      </c>
      <c r="K76" s="15">
        <v>1</v>
      </c>
      <c r="L76" s="11" t="s">
        <v>2</v>
      </c>
      <c r="M76" s="15">
        <v>0.6</v>
      </c>
      <c r="N76" s="12" t="s">
        <v>3</v>
      </c>
      <c r="O76" s="30">
        <f t="shared" si="11"/>
        <v>2.4</v>
      </c>
      <c r="P76" s="102"/>
      <c r="Q76" s="88"/>
      <c r="R76" s="104"/>
      <c r="S76" s="109"/>
    </row>
    <row r="77" spans="1:19" ht="23.25" customHeight="1">
      <c r="A77" s="93"/>
      <c r="B77" s="138" t="s">
        <v>26</v>
      </c>
      <c r="C77" s="74"/>
      <c r="D77" s="74"/>
      <c r="E77" s="74"/>
      <c r="F77" s="75"/>
      <c r="G77" s="10">
        <v>2</v>
      </c>
      <c r="H77" s="19" t="s">
        <v>2</v>
      </c>
      <c r="I77" s="10">
        <v>1</v>
      </c>
      <c r="J77" s="10" t="s">
        <v>2</v>
      </c>
      <c r="K77" s="11">
        <v>1</v>
      </c>
      <c r="L77" s="11" t="s">
        <v>2</v>
      </c>
      <c r="M77" s="11">
        <v>0.6</v>
      </c>
      <c r="N77" s="12" t="s">
        <v>3</v>
      </c>
      <c r="O77" s="30">
        <f t="shared" si="11"/>
        <v>1.2</v>
      </c>
      <c r="P77" s="102"/>
      <c r="Q77" s="88"/>
      <c r="R77" s="104"/>
      <c r="S77" s="109"/>
    </row>
    <row r="78" spans="1:19" ht="15.75" customHeight="1">
      <c r="A78" s="93"/>
      <c r="B78" s="129" t="s">
        <v>27</v>
      </c>
      <c r="C78" s="83"/>
      <c r="D78" s="84"/>
      <c r="E78" s="139" t="s">
        <v>28</v>
      </c>
      <c r="F78" s="75"/>
      <c r="G78" s="10">
        <v>2</v>
      </c>
      <c r="H78" s="19" t="s">
        <v>2</v>
      </c>
      <c r="I78" s="23">
        <v>5</v>
      </c>
      <c r="J78" s="10" t="s">
        <v>2</v>
      </c>
      <c r="K78" s="25">
        <v>1.2</v>
      </c>
      <c r="L78" s="11" t="s">
        <v>2</v>
      </c>
      <c r="M78" s="25">
        <v>2.1</v>
      </c>
      <c r="N78" s="12" t="s">
        <v>3</v>
      </c>
      <c r="O78" s="30">
        <f t="shared" si="11"/>
        <v>25.2</v>
      </c>
      <c r="P78" s="102"/>
      <c r="Q78" s="88"/>
      <c r="R78" s="104"/>
      <c r="S78" s="109"/>
    </row>
    <row r="79" spans="1:19" ht="22.5" customHeight="1">
      <c r="A79" s="93"/>
      <c r="B79" s="121"/>
      <c r="C79" s="79"/>
      <c r="D79" s="90"/>
      <c r="E79" s="134" t="s">
        <v>29</v>
      </c>
      <c r="F79" s="75"/>
      <c r="G79" s="10">
        <v>2</v>
      </c>
      <c r="H79" s="19" t="s">
        <v>2</v>
      </c>
      <c r="I79" s="31">
        <v>1</v>
      </c>
      <c r="J79" s="10" t="s">
        <v>2</v>
      </c>
      <c r="K79" s="25">
        <v>0.9</v>
      </c>
      <c r="L79" s="11" t="s">
        <v>2</v>
      </c>
      <c r="M79" s="25">
        <v>2</v>
      </c>
      <c r="N79" s="12" t="s">
        <v>3</v>
      </c>
      <c r="O79" s="30">
        <f t="shared" si="11"/>
        <v>3.6</v>
      </c>
      <c r="P79" s="102"/>
      <c r="Q79" s="88"/>
      <c r="R79" s="104"/>
      <c r="S79" s="109"/>
    </row>
    <row r="80" spans="1:19" ht="26.25" customHeight="1">
      <c r="A80" s="93"/>
      <c r="B80" s="140"/>
      <c r="C80" s="83"/>
      <c r="D80" s="83"/>
      <c r="E80" s="83"/>
      <c r="F80" s="83"/>
      <c r="G80" s="83"/>
      <c r="H80" s="83"/>
      <c r="I80" s="83"/>
      <c r="J80" s="83"/>
      <c r="K80" s="83"/>
      <c r="L80" s="84"/>
      <c r="M80" s="13" t="s">
        <v>4</v>
      </c>
      <c r="N80" s="42" t="s">
        <v>3</v>
      </c>
      <c r="O80" s="28">
        <f>SUM(O70:O72)-SUM(O73:O79)</f>
        <v>223.03999999999996</v>
      </c>
      <c r="P80" s="102"/>
      <c r="Q80" s="88"/>
      <c r="R80" s="104"/>
      <c r="S80" s="109"/>
    </row>
    <row r="81" spans="1:19" ht="19.5" customHeight="1">
      <c r="A81" s="91">
        <v>22</v>
      </c>
      <c r="B81" s="73" t="s">
        <v>53</v>
      </c>
      <c r="C81" s="74"/>
      <c r="D81" s="74"/>
      <c r="E81" s="74"/>
      <c r="F81" s="74"/>
      <c r="G81" s="74"/>
      <c r="H81" s="74"/>
      <c r="I81" s="74"/>
      <c r="J81" s="74"/>
      <c r="K81" s="74"/>
      <c r="L81" s="74"/>
      <c r="M81" s="74"/>
      <c r="N81" s="74"/>
      <c r="O81" s="75"/>
      <c r="P81" s="111">
        <f>O83</f>
        <v>223.03999999999996</v>
      </c>
      <c r="Q81" s="76" t="s">
        <v>30</v>
      </c>
      <c r="R81" s="105"/>
      <c r="S81" s="105"/>
    </row>
    <row r="82" spans="1:19" ht="47.25" customHeight="1">
      <c r="A82" s="88"/>
      <c r="B82" s="73" t="s">
        <v>54</v>
      </c>
      <c r="C82" s="74"/>
      <c r="D82" s="74"/>
      <c r="E82" s="74"/>
      <c r="F82" s="74"/>
      <c r="G82" s="74"/>
      <c r="H82" s="74"/>
      <c r="I82" s="74"/>
      <c r="J82" s="74"/>
      <c r="K82" s="74"/>
      <c r="L82" s="74"/>
      <c r="M82" s="74"/>
      <c r="N82" s="74"/>
      <c r="O82" s="75"/>
      <c r="P82" s="88"/>
      <c r="Q82" s="88"/>
      <c r="R82" s="88"/>
      <c r="S82" s="88"/>
    </row>
    <row r="83" spans="1:19" ht="24.75" customHeight="1">
      <c r="A83" s="77"/>
      <c r="B83" s="135" t="s">
        <v>113</v>
      </c>
      <c r="C83" s="74"/>
      <c r="D83" s="74"/>
      <c r="E83" s="74"/>
      <c r="F83" s="74"/>
      <c r="G83" s="74"/>
      <c r="H83" s="74"/>
      <c r="I83" s="74"/>
      <c r="J83" s="74"/>
      <c r="K83" s="74"/>
      <c r="L83" s="74"/>
      <c r="M83" s="75"/>
      <c r="N83" s="41" t="s">
        <v>3</v>
      </c>
      <c r="O83" s="30">
        <f>O80</f>
        <v>223.03999999999996</v>
      </c>
      <c r="P83" s="77"/>
      <c r="Q83" s="77"/>
      <c r="R83" s="77"/>
      <c r="S83" s="77"/>
    </row>
    <row r="84" spans="1:19" ht="37.5" customHeight="1">
      <c r="A84" s="91">
        <v>23</v>
      </c>
      <c r="B84" s="73" t="s">
        <v>135</v>
      </c>
      <c r="C84" s="74"/>
      <c r="D84" s="74"/>
      <c r="E84" s="74"/>
      <c r="F84" s="74"/>
      <c r="G84" s="74"/>
      <c r="H84" s="74"/>
      <c r="I84" s="74"/>
      <c r="J84" s="74"/>
      <c r="K84" s="74"/>
      <c r="L84" s="74"/>
      <c r="M84" s="74"/>
      <c r="N84" s="74"/>
      <c r="O84" s="75"/>
      <c r="P84" s="111">
        <f>O90</f>
        <v>93.4</v>
      </c>
      <c r="Q84" s="76" t="s">
        <v>18</v>
      </c>
      <c r="R84" s="105"/>
      <c r="S84" s="105"/>
    </row>
    <row r="85" spans="1:19" ht="46.5" customHeight="1">
      <c r="A85" s="88"/>
      <c r="B85" s="73" t="s">
        <v>55</v>
      </c>
      <c r="C85" s="74"/>
      <c r="D85" s="74"/>
      <c r="E85" s="74"/>
      <c r="F85" s="74"/>
      <c r="G85" s="74"/>
      <c r="H85" s="74"/>
      <c r="I85" s="74"/>
      <c r="J85" s="74"/>
      <c r="K85" s="74"/>
      <c r="L85" s="74"/>
      <c r="M85" s="74"/>
      <c r="N85" s="74"/>
      <c r="O85" s="75"/>
      <c r="P85" s="88"/>
      <c r="Q85" s="88"/>
      <c r="R85" s="88"/>
      <c r="S85" s="88"/>
    </row>
    <row r="86" spans="1:19" ht="15.75" customHeight="1">
      <c r="A86" s="88"/>
      <c r="B86" s="115" t="s">
        <v>56</v>
      </c>
      <c r="C86" s="74"/>
      <c r="D86" s="74"/>
      <c r="E86" s="74"/>
      <c r="F86" s="74"/>
      <c r="G86" s="74"/>
      <c r="H86" s="75"/>
      <c r="I86" s="26">
        <v>5</v>
      </c>
      <c r="J86" s="35" t="s">
        <v>2</v>
      </c>
      <c r="K86" s="25">
        <v>1.2</v>
      </c>
      <c r="L86" s="25" t="s">
        <v>2</v>
      </c>
      <c r="M86" s="25">
        <v>2.1</v>
      </c>
      <c r="N86" s="25" t="s">
        <v>3</v>
      </c>
      <c r="O86" s="25">
        <f t="shared" ref="O86:O89" si="12">ROUND(M86*K86*I86,2)</f>
        <v>12.6</v>
      </c>
      <c r="P86" s="88"/>
      <c r="Q86" s="88"/>
      <c r="R86" s="88"/>
      <c r="S86" s="88"/>
    </row>
    <row r="87" spans="1:19" ht="15.75" customHeight="1">
      <c r="A87" s="88"/>
      <c r="B87" s="129" t="s">
        <v>114</v>
      </c>
      <c r="C87" s="83"/>
      <c r="D87" s="83"/>
      <c r="E87" s="83"/>
      <c r="F87" s="83"/>
      <c r="G87" s="83"/>
      <c r="H87" s="84"/>
      <c r="I87" s="26">
        <v>4</v>
      </c>
      <c r="J87" s="35" t="s">
        <v>2</v>
      </c>
      <c r="K87" s="25">
        <v>2</v>
      </c>
      <c r="L87" s="25" t="s">
        <v>2</v>
      </c>
      <c r="M87" s="25">
        <v>1.7</v>
      </c>
      <c r="N87" s="25" t="s">
        <v>3</v>
      </c>
      <c r="O87" s="25">
        <f t="shared" si="12"/>
        <v>13.6</v>
      </c>
      <c r="P87" s="88"/>
      <c r="Q87" s="88"/>
      <c r="R87" s="88"/>
      <c r="S87" s="88"/>
    </row>
    <row r="88" spans="1:19" ht="15.75" customHeight="1">
      <c r="A88" s="88"/>
      <c r="B88" s="121"/>
      <c r="C88" s="79"/>
      <c r="D88" s="79"/>
      <c r="E88" s="79"/>
      <c r="F88" s="79"/>
      <c r="G88" s="79"/>
      <c r="H88" s="90"/>
      <c r="I88" s="26">
        <v>2</v>
      </c>
      <c r="J88" s="35" t="s">
        <v>2</v>
      </c>
      <c r="K88" s="25">
        <v>1</v>
      </c>
      <c r="L88" s="25" t="s">
        <v>2</v>
      </c>
      <c r="M88" s="25">
        <v>2.1</v>
      </c>
      <c r="N88" s="25" t="s">
        <v>3</v>
      </c>
      <c r="O88" s="25">
        <f t="shared" si="12"/>
        <v>4.2</v>
      </c>
      <c r="P88" s="88"/>
      <c r="Q88" s="88"/>
      <c r="R88" s="88"/>
      <c r="S88" s="88"/>
    </row>
    <row r="89" spans="1:19" ht="15.75" customHeight="1">
      <c r="A89" s="88"/>
      <c r="B89" s="115" t="s">
        <v>115</v>
      </c>
      <c r="C89" s="74"/>
      <c r="D89" s="74"/>
      <c r="E89" s="74"/>
      <c r="F89" s="74"/>
      <c r="G89" s="74"/>
      <c r="H89" s="75"/>
      <c r="I89" s="26">
        <v>1</v>
      </c>
      <c r="J89" s="35" t="s">
        <v>2</v>
      </c>
      <c r="K89" s="25">
        <v>14</v>
      </c>
      <c r="L89" s="25" t="s">
        <v>2</v>
      </c>
      <c r="M89" s="25">
        <v>4.5</v>
      </c>
      <c r="N89" s="25" t="s">
        <v>3</v>
      </c>
      <c r="O89" s="25">
        <f t="shared" si="12"/>
        <v>63</v>
      </c>
      <c r="P89" s="88"/>
      <c r="Q89" s="88"/>
      <c r="R89" s="88"/>
      <c r="S89" s="88"/>
    </row>
    <row r="90" spans="1:19" ht="15.75" customHeight="1">
      <c r="A90" s="77"/>
      <c r="B90" s="115"/>
      <c r="C90" s="74"/>
      <c r="D90" s="74"/>
      <c r="E90" s="74"/>
      <c r="F90" s="74"/>
      <c r="G90" s="74"/>
      <c r="H90" s="74"/>
      <c r="I90" s="74"/>
      <c r="J90" s="74"/>
      <c r="K90" s="74"/>
      <c r="L90" s="75"/>
      <c r="M90" s="25" t="s">
        <v>4</v>
      </c>
      <c r="N90" s="25" t="s">
        <v>3</v>
      </c>
      <c r="O90" s="25">
        <f>ROUND(SUM(O86:O89),2)</f>
        <v>93.4</v>
      </c>
      <c r="P90" s="77"/>
      <c r="Q90" s="77"/>
      <c r="R90" s="77"/>
      <c r="S90" s="77"/>
    </row>
    <row r="91" spans="1:19" ht="43.5" customHeight="1">
      <c r="A91" s="131">
        <v>24</v>
      </c>
      <c r="B91" s="113" t="s">
        <v>116</v>
      </c>
      <c r="C91" s="79"/>
      <c r="D91" s="79"/>
      <c r="E91" s="79"/>
      <c r="F91" s="79"/>
      <c r="G91" s="79"/>
      <c r="H91" s="79"/>
      <c r="I91" s="79"/>
      <c r="J91" s="79"/>
      <c r="K91" s="79"/>
      <c r="L91" s="79"/>
      <c r="M91" s="79"/>
      <c r="N91" s="79"/>
      <c r="O91" s="90"/>
      <c r="P91" s="118">
        <f>O92</f>
        <v>90</v>
      </c>
      <c r="Q91" s="116" t="s">
        <v>18</v>
      </c>
      <c r="R91" s="180"/>
      <c r="S91" s="180"/>
    </row>
    <row r="92" spans="1:19" ht="15.75" customHeight="1">
      <c r="A92" s="97"/>
      <c r="B92" s="115" t="s">
        <v>117</v>
      </c>
      <c r="C92" s="74"/>
      <c r="D92" s="74"/>
      <c r="E92" s="74"/>
      <c r="F92" s="74"/>
      <c r="G92" s="74"/>
      <c r="H92" s="75"/>
      <c r="I92" s="26">
        <v>2</v>
      </c>
      <c r="J92" s="35" t="s">
        <v>2</v>
      </c>
      <c r="K92" s="25">
        <v>15</v>
      </c>
      <c r="L92" s="25" t="s">
        <v>2</v>
      </c>
      <c r="M92" s="25">
        <v>3</v>
      </c>
      <c r="N92" s="25" t="s">
        <v>3</v>
      </c>
      <c r="O92" s="25">
        <f>ROUND(M92*K92*I92,2)</f>
        <v>90</v>
      </c>
      <c r="P92" s="102"/>
      <c r="Q92" s="88"/>
      <c r="R92" s="77"/>
      <c r="S92" s="77"/>
    </row>
    <row r="93" spans="1:19" ht="108.75" customHeight="1">
      <c r="A93" s="124">
        <v>25</v>
      </c>
      <c r="B93" s="130" t="s">
        <v>118</v>
      </c>
      <c r="C93" s="74"/>
      <c r="D93" s="74"/>
      <c r="E93" s="74"/>
      <c r="F93" s="74"/>
      <c r="G93" s="74"/>
      <c r="H93" s="74"/>
      <c r="I93" s="74"/>
      <c r="J93" s="74"/>
      <c r="K93" s="74"/>
      <c r="L93" s="74"/>
      <c r="M93" s="74"/>
      <c r="N93" s="74"/>
      <c r="O93" s="75"/>
      <c r="P93" s="119">
        <f>O100</f>
        <v>1.0948</v>
      </c>
      <c r="Q93" s="124" t="s">
        <v>119</v>
      </c>
      <c r="R93" s="124"/>
      <c r="S93" s="178"/>
    </row>
    <row r="94" spans="1:19" ht="29.25" customHeight="1">
      <c r="A94" s="88"/>
      <c r="B94" s="125" t="s">
        <v>120</v>
      </c>
      <c r="C94" s="79"/>
      <c r="D94" s="79"/>
      <c r="E94" s="79"/>
      <c r="F94" s="79"/>
      <c r="G94" s="79"/>
      <c r="H94" s="79"/>
      <c r="I94" s="79"/>
      <c r="J94" s="79"/>
      <c r="K94" s="79"/>
      <c r="L94" s="79"/>
      <c r="M94" s="79"/>
      <c r="N94" s="79"/>
      <c r="O94" s="90"/>
      <c r="P94" s="88"/>
      <c r="Q94" s="88"/>
      <c r="R94" s="88"/>
      <c r="S94" s="88"/>
    </row>
    <row r="95" spans="1:19" ht="27.75" customHeight="1">
      <c r="A95" s="88"/>
      <c r="B95" s="120" t="s">
        <v>121</v>
      </c>
      <c r="C95" s="83"/>
      <c r="D95" s="83"/>
      <c r="E95" s="83"/>
      <c r="F95" s="83"/>
      <c r="G95" s="83"/>
      <c r="H95" s="84"/>
      <c r="I95" s="63">
        <v>6</v>
      </c>
      <c r="J95" s="63" t="s">
        <v>2</v>
      </c>
      <c r="K95" s="63">
        <v>1.5</v>
      </c>
      <c r="L95" s="63" t="s">
        <v>8</v>
      </c>
      <c r="M95" s="63">
        <v>3.49</v>
      </c>
      <c r="N95" s="63" t="s">
        <v>3</v>
      </c>
      <c r="O95" s="63">
        <f t="shared" ref="O95:O98" si="13">ROUND(M95*K95*I95,2)</f>
        <v>31.41</v>
      </c>
      <c r="P95" s="88"/>
      <c r="Q95" s="88"/>
      <c r="R95" s="88"/>
      <c r="S95" s="88"/>
    </row>
    <row r="96" spans="1:19" ht="27.75" customHeight="1">
      <c r="A96" s="88"/>
      <c r="B96" s="121"/>
      <c r="C96" s="79"/>
      <c r="D96" s="79"/>
      <c r="E96" s="79"/>
      <c r="F96" s="79"/>
      <c r="G96" s="79"/>
      <c r="H96" s="90"/>
      <c r="I96" s="63">
        <v>6</v>
      </c>
      <c r="J96" s="63" t="s">
        <v>2</v>
      </c>
      <c r="K96" s="63">
        <v>0.9</v>
      </c>
      <c r="L96" s="63" t="s">
        <v>8</v>
      </c>
      <c r="M96" s="63">
        <v>3.49</v>
      </c>
      <c r="N96" s="63" t="s">
        <v>3</v>
      </c>
      <c r="O96" s="63">
        <f t="shared" si="13"/>
        <v>18.850000000000001</v>
      </c>
      <c r="P96" s="88"/>
      <c r="Q96" s="88"/>
      <c r="R96" s="88"/>
      <c r="S96" s="88"/>
    </row>
    <row r="97" spans="1:19" ht="32.25" customHeight="1">
      <c r="A97" s="88"/>
      <c r="B97" s="120" t="s">
        <v>122</v>
      </c>
      <c r="C97" s="83"/>
      <c r="D97" s="83"/>
      <c r="E97" s="83"/>
      <c r="F97" s="83"/>
      <c r="G97" s="83"/>
      <c r="H97" s="84"/>
      <c r="I97" s="63">
        <v>12</v>
      </c>
      <c r="J97" s="63" t="s">
        <v>2</v>
      </c>
      <c r="K97" s="63">
        <v>1.5</v>
      </c>
      <c r="L97" s="63" t="s">
        <v>8</v>
      </c>
      <c r="M97" s="63">
        <v>1.88</v>
      </c>
      <c r="N97" s="63" t="s">
        <v>3</v>
      </c>
      <c r="O97" s="63">
        <f t="shared" si="13"/>
        <v>33.840000000000003</v>
      </c>
      <c r="P97" s="88"/>
      <c r="Q97" s="88"/>
      <c r="R97" s="88"/>
      <c r="S97" s="88"/>
    </row>
    <row r="98" spans="1:19" ht="32.25" customHeight="1">
      <c r="A98" s="88"/>
      <c r="B98" s="121"/>
      <c r="C98" s="79"/>
      <c r="D98" s="79"/>
      <c r="E98" s="79"/>
      <c r="F98" s="79"/>
      <c r="G98" s="79"/>
      <c r="H98" s="90"/>
      <c r="I98" s="63">
        <v>15</v>
      </c>
      <c r="J98" s="63" t="s">
        <v>2</v>
      </c>
      <c r="K98" s="63">
        <v>0.9</v>
      </c>
      <c r="L98" s="63" t="s">
        <v>8</v>
      </c>
      <c r="M98" s="63">
        <v>1.88</v>
      </c>
      <c r="N98" s="63" t="s">
        <v>3</v>
      </c>
      <c r="O98" s="63">
        <f t="shared" si="13"/>
        <v>25.38</v>
      </c>
      <c r="P98" s="88"/>
      <c r="Q98" s="88"/>
      <c r="R98" s="88"/>
      <c r="S98" s="88"/>
    </row>
    <row r="99" spans="1:19" ht="32.25" customHeight="1">
      <c r="A99" s="88"/>
      <c r="B99" s="120"/>
      <c r="C99" s="83"/>
      <c r="D99" s="83"/>
      <c r="E99" s="83"/>
      <c r="F99" s="83"/>
      <c r="G99" s="83"/>
      <c r="H99" s="83"/>
      <c r="I99" s="83"/>
      <c r="J99" s="83"/>
      <c r="K99" s="83"/>
      <c r="L99" s="84"/>
      <c r="M99" s="67" t="s">
        <v>4</v>
      </c>
      <c r="N99" s="63" t="s">
        <v>3</v>
      </c>
      <c r="O99" s="63">
        <f>SUM(O95:O98)</f>
        <v>109.48</v>
      </c>
      <c r="P99" s="88"/>
      <c r="Q99" s="88"/>
      <c r="R99" s="88"/>
      <c r="S99" s="88"/>
    </row>
    <row r="100" spans="1:19" ht="32.25" customHeight="1">
      <c r="A100" s="77"/>
      <c r="B100" s="122"/>
      <c r="C100" s="74"/>
      <c r="D100" s="74"/>
      <c r="E100" s="74"/>
      <c r="F100" s="74"/>
      <c r="G100" s="74"/>
      <c r="H100" s="74"/>
      <c r="I100" s="74"/>
      <c r="J100" s="74"/>
      <c r="K100" s="74"/>
      <c r="L100" s="74"/>
      <c r="M100" s="75"/>
      <c r="N100" s="63" t="s">
        <v>3</v>
      </c>
      <c r="O100" s="63">
        <f>O99/100</f>
        <v>1.0948</v>
      </c>
      <c r="P100" s="77"/>
      <c r="Q100" s="77"/>
      <c r="R100" s="77"/>
      <c r="S100" s="77"/>
    </row>
    <row r="101" spans="1:19" ht="67.5" customHeight="1">
      <c r="A101" s="68">
        <v>26</v>
      </c>
      <c r="B101" s="123" t="s">
        <v>123</v>
      </c>
      <c r="C101" s="74"/>
      <c r="D101" s="74"/>
      <c r="E101" s="74"/>
      <c r="F101" s="74"/>
      <c r="G101" s="74"/>
      <c r="H101" s="74"/>
      <c r="I101" s="74"/>
      <c r="J101" s="74"/>
      <c r="K101" s="74"/>
      <c r="L101" s="74"/>
      <c r="M101" s="74"/>
      <c r="N101" s="74"/>
      <c r="O101" s="75"/>
      <c r="P101" s="69">
        <v>3</v>
      </c>
      <c r="Q101" s="68" t="s">
        <v>7</v>
      </c>
      <c r="R101" s="68"/>
      <c r="S101" s="70"/>
    </row>
    <row r="102" spans="1:19" ht="15.75" customHeight="1">
      <c r="A102" s="114" t="s">
        <v>57</v>
      </c>
      <c r="B102" s="104"/>
      <c r="C102" s="104"/>
      <c r="D102" s="104"/>
      <c r="E102" s="104"/>
      <c r="F102" s="104"/>
      <c r="G102" s="104"/>
      <c r="H102" s="104"/>
      <c r="I102" s="104"/>
      <c r="J102" s="104"/>
      <c r="K102" s="104"/>
      <c r="L102" s="104"/>
      <c r="M102" s="104"/>
      <c r="N102" s="104"/>
      <c r="O102" s="104"/>
      <c r="P102" s="104"/>
      <c r="Q102" s="104"/>
      <c r="R102" s="8"/>
      <c r="S102" s="43"/>
    </row>
    <row r="103" spans="1:19" ht="69" customHeight="1">
      <c r="A103" s="91">
        <v>27</v>
      </c>
      <c r="B103" s="112" t="s">
        <v>58</v>
      </c>
      <c r="C103" s="74"/>
      <c r="D103" s="74"/>
      <c r="E103" s="74"/>
      <c r="F103" s="74"/>
      <c r="G103" s="74"/>
      <c r="H103" s="74"/>
      <c r="I103" s="74"/>
      <c r="J103" s="74"/>
      <c r="K103" s="74"/>
      <c r="L103" s="74"/>
      <c r="M103" s="74"/>
      <c r="N103" s="74"/>
      <c r="O103" s="75"/>
      <c r="P103" s="117">
        <v>1</v>
      </c>
      <c r="Q103" s="76" t="s">
        <v>59</v>
      </c>
      <c r="R103" s="99"/>
      <c r="S103" s="100"/>
    </row>
    <row r="104" spans="1:19" ht="21.75" customHeight="1">
      <c r="A104" s="77"/>
      <c r="B104" s="73" t="s">
        <v>60</v>
      </c>
      <c r="C104" s="74"/>
      <c r="D104" s="74"/>
      <c r="E104" s="74"/>
      <c r="F104" s="74"/>
      <c r="G104" s="74"/>
      <c r="H104" s="74"/>
      <c r="I104" s="74"/>
      <c r="J104" s="74"/>
      <c r="K104" s="74"/>
      <c r="L104" s="74"/>
      <c r="M104" s="74"/>
      <c r="N104" s="74"/>
      <c r="O104" s="75"/>
      <c r="P104" s="90"/>
      <c r="Q104" s="77"/>
      <c r="R104" s="77"/>
      <c r="S104" s="101"/>
    </row>
    <row r="105" spans="1:19" ht="67.8" customHeight="1">
      <c r="A105" s="7">
        <v>28</v>
      </c>
      <c r="B105" s="128" t="s">
        <v>61</v>
      </c>
      <c r="C105" s="104"/>
      <c r="D105" s="104"/>
      <c r="E105" s="104"/>
      <c r="F105" s="104"/>
      <c r="G105" s="104"/>
      <c r="H105" s="104"/>
      <c r="I105" s="104"/>
      <c r="J105" s="104"/>
      <c r="K105" s="104"/>
      <c r="L105" s="104"/>
      <c r="M105" s="104"/>
      <c r="N105" s="104"/>
      <c r="O105" s="104"/>
      <c r="P105" s="45">
        <v>1</v>
      </c>
      <c r="Q105" s="17" t="s">
        <v>59</v>
      </c>
      <c r="R105" s="44"/>
      <c r="S105" s="18"/>
    </row>
    <row r="106" spans="1:19" ht="20.25" customHeight="1">
      <c r="A106" s="92">
        <v>29</v>
      </c>
      <c r="B106" s="112" t="s">
        <v>62</v>
      </c>
      <c r="C106" s="74"/>
      <c r="D106" s="74"/>
      <c r="E106" s="74"/>
      <c r="F106" s="74"/>
      <c r="G106" s="74"/>
      <c r="H106" s="74"/>
      <c r="I106" s="74"/>
      <c r="J106" s="74"/>
      <c r="K106" s="74"/>
      <c r="L106" s="74"/>
      <c r="M106" s="74"/>
      <c r="N106" s="74"/>
      <c r="O106" s="75"/>
      <c r="P106" s="117">
        <v>2</v>
      </c>
      <c r="Q106" s="126" t="s">
        <v>59</v>
      </c>
      <c r="R106" s="99"/>
      <c r="S106" s="100"/>
    </row>
    <row r="107" spans="1:19" ht="15.75" customHeight="1">
      <c r="A107" s="97"/>
      <c r="B107" s="73" t="s">
        <v>63</v>
      </c>
      <c r="C107" s="74"/>
      <c r="D107" s="74"/>
      <c r="E107" s="74"/>
      <c r="F107" s="74"/>
      <c r="G107" s="74"/>
      <c r="H107" s="74"/>
      <c r="I107" s="74"/>
      <c r="J107" s="74"/>
      <c r="K107" s="74"/>
      <c r="L107" s="74"/>
      <c r="M107" s="74"/>
      <c r="N107" s="74"/>
      <c r="O107" s="75"/>
      <c r="P107" s="90"/>
      <c r="Q107" s="77"/>
      <c r="R107" s="77"/>
      <c r="S107" s="101"/>
    </row>
    <row r="108" spans="1:19" ht="29.25" customHeight="1">
      <c r="A108" s="94">
        <v>30</v>
      </c>
      <c r="B108" s="73" t="s">
        <v>64</v>
      </c>
      <c r="C108" s="74"/>
      <c r="D108" s="74"/>
      <c r="E108" s="74"/>
      <c r="F108" s="74"/>
      <c r="G108" s="74"/>
      <c r="H108" s="74"/>
      <c r="I108" s="74"/>
      <c r="J108" s="74"/>
      <c r="K108" s="74"/>
      <c r="L108" s="74"/>
      <c r="M108" s="74"/>
      <c r="N108" s="74"/>
      <c r="O108" s="75"/>
      <c r="P108" s="107">
        <v>2</v>
      </c>
      <c r="Q108" s="98" t="s">
        <v>59</v>
      </c>
      <c r="R108" s="99"/>
      <c r="S108" s="100"/>
    </row>
    <row r="109" spans="1:19" ht="15.75" customHeight="1">
      <c r="A109" s="95"/>
      <c r="B109" s="73" t="s">
        <v>63</v>
      </c>
      <c r="C109" s="74"/>
      <c r="D109" s="74"/>
      <c r="E109" s="74"/>
      <c r="F109" s="74"/>
      <c r="G109" s="74"/>
      <c r="H109" s="74"/>
      <c r="I109" s="74"/>
      <c r="J109" s="74"/>
      <c r="K109" s="74"/>
      <c r="L109" s="74"/>
      <c r="M109" s="74"/>
      <c r="N109" s="74"/>
      <c r="O109" s="75"/>
      <c r="P109" s="90"/>
      <c r="Q109" s="77"/>
      <c r="R109" s="77"/>
      <c r="S109" s="101"/>
    </row>
    <row r="110" spans="1:19" ht="67.2" customHeight="1">
      <c r="A110" s="92">
        <v>31</v>
      </c>
      <c r="B110" s="73" t="s">
        <v>65</v>
      </c>
      <c r="C110" s="74"/>
      <c r="D110" s="74"/>
      <c r="E110" s="74"/>
      <c r="F110" s="74"/>
      <c r="G110" s="74"/>
      <c r="H110" s="74"/>
      <c r="I110" s="74"/>
      <c r="J110" s="74"/>
      <c r="K110" s="74"/>
      <c r="L110" s="74"/>
      <c r="M110" s="74"/>
      <c r="N110" s="74"/>
      <c r="O110" s="75"/>
      <c r="P110" s="106">
        <v>10</v>
      </c>
      <c r="Q110" s="76" t="s">
        <v>66</v>
      </c>
      <c r="R110" s="99"/>
      <c r="S110" s="100"/>
    </row>
    <row r="111" spans="1:19" ht="25.5" customHeight="1">
      <c r="A111" s="93"/>
      <c r="B111" s="73" t="s">
        <v>67</v>
      </c>
      <c r="C111" s="74"/>
      <c r="D111" s="74"/>
      <c r="E111" s="74"/>
      <c r="F111" s="74"/>
      <c r="G111" s="74"/>
      <c r="H111" s="74"/>
      <c r="I111" s="74"/>
      <c r="J111" s="74"/>
      <c r="K111" s="74"/>
      <c r="L111" s="74"/>
      <c r="M111" s="74"/>
      <c r="N111" s="74"/>
      <c r="O111" s="75"/>
      <c r="P111" s="102"/>
      <c r="Q111" s="88"/>
      <c r="R111" s="88"/>
      <c r="S111" s="109"/>
    </row>
    <row r="112" spans="1:19" ht="25.5" customHeight="1">
      <c r="A112" s="93"/>
      <c r="B112" s="127" t="s">
        <v>68</v>
      </c>
      <c r="C112" s="83"/>
      <c r="D112" s="83"/>
      <c r="E112" s="83"/>
      <c r="F112" s="83"/>
      <c r="G112" s="83"/>
      <c r="H112" s="83"/>
      <c r="I112" s="83"/>
      <c r="J112" s="83"/>
      <c r="K112" s="83"/>
      <c r="L112" s="83"/>
      <c r="M112" s="83"/>
      <c r="N112" s="83"/>
      <c r="O112" s="84"/>
      <c r="P112" s="102"/>
      <c r="Q112" s="88"/>
      <c r="R112" s="88"/>
      <c r="S112" s="109"/>
    </row>
    <row r="113" spans="1:19" ht="66" customHeight="1">
      <c r="A113" s="91">
        <v>32</v>
      </c>
      <c r="B113" s="73" t="s">
        <v>69</v>
      </c>
      <c r="C113" s="74"/>
      <c r="D113" s="74"/>
      <c r="E113" s="74"/>
      <c r="F113" s="74"/>
      <c r="G113" s="74"/>
      <c r="H113" s="74"/>
      <c r="I113" s="74"/>
      <c r="J113" s="74"/>
      <c r="K113" s="74"/>
      <c r="L113" s="74"/>
      <c r="M113" s="74"/>
      <c r="N113" s="74"/>
      <c r="O113" s="75"/>
      <c r="P113" s="111">
        <v>5</v>
      </c>
      <c r="Q113" s="76" t="s">
        <v>66</v>
      </c>
      <c r="R113" s="99"/>
      <c r="S113" s="153"/>
    </row>
    <row r="114" spans="1:19" ht="21.75" customHeight="1">
      <c r="A114" s="88"/>
      <c r="B114" s="73" t="s">
        <v>67</v>
      </c>
      <c r="C114" s="74"/>
      <c r="D114" s="74"/>
      <c r="E114" s="74"/>
      <c r="F114" s="74"/>
      <c r="G114" s="74"/>
      <c r="H114" s="74"/>
      <c r="I114" s="74"/>
      <c r="J114" s="74"/>
      <c r="K114" s="74"/>
      <c r="L114" s="74"/>
      <c r="M114" s="74"/>
      <c r="N114" s="74"/>
      <c r="O114" s="75"/>
      <c r="P114" s="88"/>
      <c r="Q114" s="88"/>
      <c r="R114" s="88"/>
      <c r="S114" s="88"/>
    </row>
    <row r="115" spans="1:19" ht="24.75" customHeight="1">
      <c r="A115" s="77"/>
      <c r="B115" s="73" t="s">
        <v>70</v>
      </c>
      <c r="C115" s="74"/>
      <c r="D115" s="74"/>
      <c r="E115" s="74"/>
      <c r="F115" s="74"/>
      <c r="G115" s="74"/>
      <c r="H115" s="74"/>
      <c r="I115" s="74"/>
      <c r="J115" s="74"/>
      <c r="K115" s="74"/>
      <c r="L115" s="74"/>
      <c r="M115" s="74"/>
      <c r="N115" s="74"/>
      <c r="O115" s="75"/>
      <c r="P115" s="77"/>
      <c r="Q115" s="77"/>
      <c r="R115" s="77"/>
      <c r="S115" s="77"/>
    </row>
    <row r="116" spans="1:19" ht="52.2" customHeight="1">
      <c r="A116" s="91">
        <v>33</v>
      </c>
      <c r="B116" s="73" t="s">
        <v>71</v>
      </c>
      <c r="C116" s="74"/>
      <c r="D116" s="74"/>
      <c r="E116" s="74"/>
      <c r="F116" s="74"/>
      <c r="G116" s="74"/>
      <c r="H116" s="74"/>
      <c r="I116" s="74"/>
      <c r="J116" s="74"/>
      <c r="K116" s="74"/>
      <c r="L116" s="74"/>
      <c r="M116" s="74"/>
      <c r="N116" s="74"/>
      <c r="O116" s="75"/>
      <c r="P116" s="76">
        <v>1</v>
      </c>
      <c r="Q116" s="76" t="s">
        <v>9</v>
      </c>
      <c r="R116" s="99"/>
      <c r="S116" s="153"/>
    </row>
    <row r="117" spans="1:19" ht="35.25" customHeight="1">
      <c r="A117" s="77"/>
      <c r="B117" s="73" t="s">
        <v>72</v>
      </c>
      <c r="C117" s="74"/>
      <c r="D117" s="74"/>
      <c r="E117" s="74"/>
      <c r="F117" s="74"/>
      <c r="G117" s="74"/>
      <c r="H117" s="74"/>
      <c r="I117" s="74"/>
      <c r="J117" s="74"/>
      <c r="K117" s="74"/>
      <c r="L117" s="74"/>
      <c r="M117" s="74"/>
      <c r="N117" s="74"/>
      <c r="O117" s="75"/>
      <c r="P117" s="77"/>
      <c r="Q117" s="77"/>
      <c r="R117" s="77"/>
      <c r="S117" s="77"/>
    </row>
    <row r="118" spans="1:19" ht="55.8" customHeight="1">
      <c r="A118" s="46">
        <v>34</v>
      </c>
      <c r="B118" s="177" t="s">
        <v>73</v>
      </c>
      <c r="C118" s="79"/>
      <c r="D118" s="79"/>
      <c r="E118" s="79"/>
      <c r="F118" s="79"/>
      <c r="G118" s="79"/>
      <c r="H118" s="79"/>
      <c r="I118" s="79"/>
      <c r="J118" s="79"/>
      <c r="K118" s="79"/>
      <c r="L118" s="79"/>
      <c r="M118" s="79"/>
      <c r="N118" s="79"/>
      <c r="O118" s="90"/>
      <c r="P118" s="47">
        <v>1</v>
      </c>
      <c r="Q118" s="48" t="s">
        <v>74</v>
      </c>
      <c r="R118" s="49"/>
      <c r="S118" s="50"/>
    </row>
    <row r="119" spans="1:19" ht="47.25" customHeight="1">
      <c r="A119" s="51">
        <v>35</v>
      </c>
      <c r="B119" s="127" t="s">
        <v>75</v>
      </c>
      <c r="C119" s="83"/>
      <c r="D119" s="83"/>
      <c r="E119" s="83"/>
      <c r="F119" s="83"/>
      <c r="G119" s="83"/>
      <c r="H119" s="83"/>
      <c r="I119" s="83"/>
      <c r="J119" s="83"/>
      <c r="K119" s="83"/>
      <c r="L119" s="83"/>
      <c r="M119" s="83"/>
      <c r="N119" s="83"/>
      <c r="O119" s="84"/>
      <c r="P119" s="52">
        <v>1</v>
      </c>
      <c r="Q119" s="16" t="s">
        <v>74</v>
      </c>
      <c r="R119" s="53"/>
      <c r="S119" s="40"/>
    </row>
    <row r="120" spans="1:19" ht="64.5" customHeight="1">
      <c r="A120" s="92">
        <v>36</v>
      </c>
      <c r="B120" s="73" t="s">
        <v>76</v>
      </c>
      <c r="C120" s="74"/>
      <c r="D120" s="74"/>
      <c r="E120" s="74"/>
      <c r="F120" s="74"/>
      <c r="G120" s="74"/>
      <c r="H120" s="74"/>
      <c r="I120" s="74"/>
      <c r="J120" s="74"/>
      <c r="K120" s="74"/>
      <c r="L120" s="74"/>
      <c r="M120" s="74"/>
      <c r="N120" s="74"/>
      <c r="O120" s="75"/>
      <c r="P120" s="106">
        <v>10</v>
      </c>
      <c r="Q120" s="76" t="s">
        <v>77</v>
      </c>
      <c r="R120" s="99"/>
      <c r="S120" s="100"/>
    </row>
    <row r="121" spans="1:19" ht="15.75" customHeight="1">
      <c r="A121" s="93"/>
      <c r="B121" s="73" t="s">
        <v>78</v>
      </c>
      <c r="C121" s="74"/>
      <c r="D121" s="74"/>
      <c r="E121" s="74"/>
      <c r="F121" s="74"/>
      <c r="G121" s="74"/>
      <c r="H121" s="74"/>
      <c r="I121" s="74"/>
      <c r="J121" s="74"/>
      <c r="K121" s="74"/>
      <c r="L121" s="74"/>
      <c r="M121" s="74"/>
      <c r="N121" s="74"/>
      <c r="O121" s="75"/>
      <c r="P121" s="90"/>
      <c r="Q121" s="77"/>
      <c r="R121" s="77"/>
      <c r="S121" s="101"/>
    </row>
    <row r="122" spans="1:19" ht="69.599999999999994" customHeight="1">
      <c r="A122" s="91">
        <v>37</v>
      </c>
      <c r="B122" s="73" t="s">
        <v>76</v>
      </c>
      <c r="C122" s="74"/>
      <c r="D122" s="74"/>
      <c r="E122" s="74"/>
      <c r="F122" s="74"/>
      <c r="G122" s="74"/>
      <c r="H122" s="74"/>
      <c r="I122" s="74"/>
      <c r="J122" s="74"/>
      <c r="K122" s="74"/>
      <c r="L122" s="74"/>
      <c r="M122" s="74"/>
      <c r="N122" s="74"/>
      <c r="O122" s="75"/>
      <c r="P122" s="106">
        <v>5</v>
      </c>
      <c r="Q122" s="76" t="s">
        <v>77</v>
      </c>
      <c r="R122" s="99"/>
      <c r="S122" s="100"/>
    </row>
    <row r="123" spans="1:19" ht="15.75" customHeight="1">
      <c r="A123" s="77"/>
      <c r="B123" s="127" t="s">
        <v>79</v>
      </c>
      <c r="C123" s="83"/>
      <c r="D123" s="83"/>
      <c r="E123" s="83"/>
      <c r="F123" s="83"/>
      <c r="G123" s="83"/>
      <c r="H123" s="83"/>
      <c r="I123" s="83"/>
      <c r="J123" s="83"/>
      <c r="K123" s="83"/>
      <c r="L123" s="83"/>
      <c r="M123" s="83"/>
      <c r="N123" s="83"/>
      <c r="O123" s="84"/>
      <c r="P123" s="90"/>
      <c r="Q123" s="77"/>
      <c r="R123" s="77"/>
      <c r="S123" s="101"/>
    </row>
    <row r="124" spans="1:19" ht="21" customHeight="1">
      <c r="A124" s="91">
        <v>38</v>
      </c>
      <c r="B124" s="73" t="s">
        <v>80</v>
      </c>
      <c r="C124" s="74"/>
      <c r="D124" s="74"/>
      <c r="E124" s="74"/>
      <c r="F124" s="74"/>
      <c r="G124" s="74"/>
      <c r="H124" s="74"/>
      <c r="I124" s="74"/>
      <c r="J124" s="74"/>
      <c r="K124" s="74"/>
      <c r="L124" s="74"/>
      <c r="M124" s="74"/>
      <c r="N124" s="74"/>
      <c r="O124" s="75"/>
      <c r="P124" s="107">
        <v>1</v>
      </c>
      <c r="Q124" s="108" t="s">
        <v>7</v>
      </c>
      <c r="R124" s="105"/>
      <c r="S124" s="176"/>
    </row>
    <row r="125" spans="1:19" ht="21" customHeight="1">
      <c r="A125" s="88"/>
      <c r="B125" s="177" t="s">
        <v>81</v>
      </c>
      <c r="C125" s="79"/>
      <c r="D125" s="79"/>
      <c r="E125" s="79"/>
      <c r="F125" s="79"/>
      <c r="G125" s="79"/>
      <c r="H125" s="79"/>
      <c r="I125" s="79"/>
      <c r="J125" s="79"/>
      <c r="K125" s="79"/>
      <c r="L125" s="79"/>
      <c r="M125" s="79"/>
      <c r="N125" s="79"/>
      <c r="O125" s="90"/>
      <c r="P125" s="102"/>
      <c r="Q125" s="104"/>
      <c r="R125" s="88"/>
      <c r="S125" s="109"/>
    </row>
    <row r="126" spans="1:19" ht="38.4" customHeight="1">
      <c r="A126" s="77"/>
      <c r="B126" s="154" t="s">
        <v>82</v>
      </c>
      <c r="C126" s="74"/>
      <c r="D126" s="74"/>
      <c r="E126" s="74"/>
      <c r="F126" s="74"/>
      <c r="G126" s="74"/>
      <c r="H126" s="74"/>
      <c r="I126" s="74"/>
      <c r="J126" s="74"/>
      <c r="K126" s="74"/>
      <c r="L126" s="74"/>
      <c r="M126" s="74"/>
      <c r="N126" s="74"/>
      <c r="O126" s="75"/>
      <c r="P126" s="102"/>
      <c r="Q126" s="79"/>
      <c r="R126" s="77"/>
      <c r="S126" s="101"/>
    </row>
    <row r="127" spans="1:19" ht="44.25" customHeight="1">
      <c r="A127" s="91">
        <v>39</v>
      </c>
      <c r="B127" s="112" t="s">
        <v>136</v>
      </c>
      <c r="C127" s="74"/>
      <c r="D127" s="74"/>
      <c r="E127" s="74"/>
      <c r="F127" s="74"/>
      <c r="G127" s="74"/>
      <c r="H127" s="74"/>
      <c r="I127" s="74"/>
      <c r="J127" s="74"/>
      <c r="K127" s="74"/>
      <c r="L127" s="74"/>
      <c r="M127" s="74"/>
      <c r="N127" s="74"/>
      <c r="O127" s="75"/>
      <c r="P127" s="103">
        <v>1</v>
      </c>
      <c r="Q127" s="76" t="s">
        <v>9</v>
      </c>
      <c r="R127" s="105"/>
      <c r="S127" s="176"/>
    </row>
    <row r="128" spans="1:19" ht="15.75" customHeight="1">
      <c r="A128" s="77"/>
      <c r="B128" s="73" t="s">
        <v>83</v>
      </c>
      <c r="C128" s="74"/>
      <c r="D128" s="74"/>
      <c r="E128" s="74"/>
      <c r="F128" s="74"/>
      <c r="G128" s="74"/>
      <c r="H128" s="74"/>
      <c r="I128" s="74"/>
      <c r="J128" s="74"/>
      <c r="K128" s="74"/>
      <c r="L128" s="74"/>
      <c r="M128" s="74"/>
      <c r="N128" s="74"/>
      <c r="O128" s="75"/>
      <c r="P128" s="104"/>
      <c r="Q128" s="77"/>
      <c r="R128" s="77"/>
      <c r="S128" s="101"/>
    </row>
    <row r="129" spans="1:19" ht="15.75" customHeight="1">
      <c r="A129" s="78" t="s">
        <v>84</v>
      </c>
      <c r="B129" s="79"/>
      <c r="C129" s="79"/>
      <c r="D129" s="79"/>
      <c r="E129" s="79"/>
      <c r="F129" s="79"/>
      <c r="G129" s="79"/>
      <c r="H129" s="79"/>
      <c r="I129" s="79"/>
      <c r="J129" s="79"/>
      <c r="K129" s="79"/>
      <c r="L129" s="79"/>
      <c r="M129" s="79"/>
      <c r="N129" s="79"/>
      <c r="O129" s="79"/>
      <c r="P129" s="79"/>
      <c r="Q129" s="79"/>
      <c r="R129" s="79"/>
      <c r="S129" s="54"/>
    </row>
    <row r="130" spans="1:19" ht="134.25" customHeight="1">
      <c r="A130" s="96">
        <v>40</v>
      </c>
      <c r="B130" s="81" t="s">
        <v>85</v>
      </c>
      <c r="C130" s="74"/>
      <c r="D130" s="74"/>
      <c r="E130" s="74"/>
      <c r="F130" s="74"/>
      <c r="G130" s="74"/>
      <c r="H130" s="74"/>
      <c r="I130" s="74"/>
      <c r="J130" s="74"/>
      <c r="K130" s="74"/>
      <c r="L130" s="74"/>
      <c r="M130" s="74"/>
      <c r="N130" s="74"/>
      <c r="O130" s="75"/>
      <c r="P130" s="89">
        <v>10</v>
      </c>
      <c r="Q130" s="86" t="s">
        <v>86</v>
      </c>
      <c r="R130" s="86"/>
      <c r="S130" s="110"/>
    </row>
    <row r="131" spans="1:19" ht="15.75" customHeight="1">
      <c r="A131" s="93"/>
      <c r="B131" s="81" t="s">
        <v>87</v>
      </c>
      <c r="C131" s="74"/>
      <c r="D131" s="74"/>
      <c r="E131" s="74"/>
      <c r="F131" s="74"/>
      <c r="G131" s="74"/>
      <c r="H131" s="74"/>
      <c r="I131" s="74"/>
      <c r="J131" s="74"/>
      <c r="K131" s="74"/>
      <c r="L131" s="74"/>
      <c r="M131" s="74"/>
      <c r="N131" s="74"/>
      <c r="O131" s="75"/>
      <c r="P131" s="90"/>
      <c r="Q131" s="88"/>
      <c r="R131" s="77"/>
      <c r="S131" s="101"/>
    </row>
    <row r="132" spans="1:19" ht="135.75" customHeight="1">
      <c r="A132" s="96">
        <v>41</v>
      </c>
      <c r="B132" s="81" t="s">
        <v>85</v>
      </c>
      <c r="C132" s="74"/>
      <c r="D132" s="74"/>
      <c r="E132" s="74"/>
      <c r="F132" s="74"/>
      <c r="G132" s="74"/>
      <c r="H132" s="74"/>
      <c r="I132" s="74"/>
      <c r="J132" s="74"/>
      <c r="K132" s="74"/>
      <c r="L132" s="74"/>
      <c r="M132" s="74"/>
      <c r="N132" s="74"/>
      <c r="O132" s="75"/>
      <c r="P132" s="87">
        <v>10</v>
      </c>
      <c r="Q132" s="86" t="s">
        <v>7</v>
      </c>
      <c r="R132" s="86"/>
      <c r="S132" s="110"/>
    </row>
    <row r="133" spans="1:19" ht="15.75" customHeight="1">
      <c r="A133" s="97"/>
      <c r="B133" s="81" t="s">
        <v>88</v>
      </c>
      <c r="C133" s="74"/>
      <c r="D133" s="74"/>
      <c r="E133" s="74"/>
      <c r="F133" s="74"/>
      <c r="G133" s="74"/>
      <c r="H133" s="74"/>
      <c r="I133" s="74"/>
      <c r="J133" s="74"/>
      <c r="K133" s="74"/>
      <c r="L133" s="74"/>
      <c r="M133" s="74"/>
      <c r="N133" s="74"/>
      <c r="O133" s="75"/>
      <c r="P133" s="77"/>
      <c r="Q133" s="77"/>
      <c r="R133" s="77"/>
      <c r="S133" s="101"/>
    </row>
    <row r="134" spans="1:19" ht="135.75" customHeight="1">
      <c r="A134" s="96">
        <v>42</v>
      </c>
      <c r="B134" s="85" t="s">
        <v>89</v>
      </c>
      <c r="C134" s="74"/>
      <c r="D134" s="74"/>
      <c r="E134" s="74"/>
      <c r="F134" s="74"/>
      <c r="G134" s="74"/>
      <c r="H134" s="74"/>
      <c r="I134" s="74"/>
      <c r="J134" s="74"/>
      <c r="K134" s="74"/>
      <c r="L134" s="74"/>
      <c r="M134" s="74"/>
      <c r="N134" s="74"/>
      <c r="O134" s="75"/>
      <c r="P134" s="89">
        <v>8</v>
      </c>
      <c r="Q134" s="86" t="s">
        <v>86</v>
      </c>
      <c r="R134" s="86"/>
      <c r="S134" s="110"/>
    </row>
    <row r="135" spans="1:19" ht="15.75" customHeight="1">
      <c r="A135" s="93"/>
      <c r="B135" s="82" t="s">
        <v>87</v>
      </c>
      <c r="C135" s="83"/>
      <c r="D135" s="83"/>
      <c r="E135" s="83"/>
      <c r="F135" s="83"/>
      <c r="G135" s="83"/>
      <c r="H135" s="83"/>
      <c r="I135" s="83"/>
      <c r="J135" s="83"/>
      <c r="K135" s="83"/>
      <c r="L135" s="83"/>
      <c r="M135" s="83"/>
      <c r="N135" s="83"/>
      <c r="O135" s="84"/>
      <c r="P135" s="102"/>
      <c r="Q135" s="88"/>
      <c r="R135" s="88"/>
      <c r="S135" s="109"/>
    </row>
    <row r="136" spans="1:19" ht="129" customHeight="1">
      <c r="A136" s="80">
        <v>43</v>
      </c>
      <c r="B136" s="85" t="s">
        <v>124</v>
      </c>
      <c r="C136" s="74"/>
      <c r="D136" s="74"/>
      <c r="E136" s="74"/>
      <c r="F136" s="74"/>
      <c r="G136" s="74"/>
      <c r="H136" s="74"/>
      <c r="I136" s="74"/>
      <c r="J136" s="74"/>
      <c r="K136" s="74"/>
      <c r="L136" s="74"/>
      <c r="M136" s="74"/>
      <c r="N136" s="74"/>
      <c r="O136" s="75"/>
      <c r="P136" s="87">
        <v>5</v>
      </c>
      <c r="Q136" s="86" t="s">
        <v>86</v>
      </c>
      <c r="R136" s="86"/>
      <c r="S136" s="173"/>
    </row>
    <row r="137" spans="1:19" ht="15.75" customHeight="1">
      <c r="A137" s="77"/>
      <c r="B137" s="81" t="s">
        <v>87</v>
      </c>
      <c r="C137" s="74"/>
      <c r="D137" s="74"/>
      <c r="E137" s="74"/>
      <c r="F137" s="74"/>
      <c r="G137" s="74"/>
      <c r="H137" s="74"/>
      <c r="I137" s="74"/>
      <c r="J137" s="74"/>
      <c r="K137" s="74"/>
      <c r="L137" s="74"/>
      <c r="M137" s="74"/>
      <c r="N137" s="74"/>
      <c r="O137" s="75"/>
      <c r="P137" s="77"/>
      <c r="Q137" s="77"/>
      <c r="R137" s="77"/>
      <c r="S137" s="77"/>
    </row>
    <row r="138" spans="1:19" ht="92.25" customHeight="1">
      <c r="A138" s="80">
        <v>44</v>
      </c>
      <c r="B138" s="81" t="s">
        <v>90</v>
      </c>
      <c r="C138" s="74"/>
      <c r="D138" s="74"/>
      <c r="E138" s="74"/>
      <c r="F138" s="74"/>
      <c r="G138" s="74"/>
      <c r="H138" s="74"/>
      <c r="I138" s="74"/>
      <c r="J138" s="74"/>
      <c r="K138" s="74"/>
      <c r="L138" s="74"/>
      <c r="M138" s="74"/>
      <c r="N138" s="74"/>
      <c r="O138" s="75"/>
      <c r="P138" s="86">
        <v>20</v>
      </c>
      <c r="Q138" s="86" t="s">
        <v>91</v>
      </c>
      <c r="R138" s="86"/>
      <c r="S138" s="173"/>
    </row>
    <row r="139" spans="1:19" ht="32.25" customHeight="1">
      <c r="A139" s="77"/>
      <c r="B139" s="81" t="s">
        <v>92</v>
      </c>
      <c r="C139" s="74"/>
      <c r="D139" s="74"/>
      <c r="E139" s="74"/>
      <c r="F139" s="74"/>
      <c r="G139" s="74"/>
      <c r="H139" s="74"/>
      <c r="I139" s="74"/>
      <c r="J139" s="74"/>
      <c r="K139" s="74"/>
      <c r="L139" s="74"/>
      <c r="M139" s="74"/>
      <c r="N139" s="74"/>
      <c r="O139" s="75"/>
      <c r="P139" s="77"/>
      <c r="Q139" s="77"/>
      <c r="R139" s="77"/>
      <c r="S139" s="77"/>
    </row>
    <row r="140" spans="1:19" ht="63" customHeight="1">
      <c r="A140" s="175">
        <v>45</v>
      </c>
      <c r="B140" s="168" t="s">
        <v>93</v>
      </c>
      <c r="C140" s="79"/>
      <c r="D140" s="79"/>
      <c r="E140" s="79"/>
      <c r="F140" s="79"/>
      <c r="G140" s="79"/>
      <c r="H140" s="79"/>
      <c r="I140" s="79"/>
      <c r="J140" s="79"/>
      <c r="K140" s="79"/>
      <c r="L140" s="79"/>
      <c r="M140" s="79"/>
      <c r="N140" s="79"/>
      <c r="O140" s="90"/>
      <c r="P140" s="171">
        <v>1</v>
      </c>
      <c r="Q140" s="172" t="s">
        <v>86</v>
      </c>
      <c r="R140" s="172"/>
      <c r="S140" s="174"/>
    </row>
    <row r="141" spans="1:19" ht="15.75" customHeight="1">
      <c r="A141" s="97"/>
      <c r="B141" s="81" t="s">
        <v>94</v>
      </c>
      <c r="C141" s="74"/>
      <c r="D141" s="74"/>
      <c r="E141" s="74"/>
      <c r="F141" s="74"/>
      <c r="G141" s="74"/>
      <c r="H141" s="74"/>
      <c r="I141" s="74"/>
      <c r="J141" s="74"/>
      <c r="K141" s="74"/>
      <c r="L141" s="74"/>
      <c r="M141" s="74"/>
      <c r="N141" s="74"/>
      <c r="O141" s="75"/>
      <c r="P141" s="90"/>
      <c r="Q141" s="77"/>
      <c r="R141" s="77"/>
      <c r="S141" s="101"/>
    </row>
    <row r="142" spans="1:19" ht="45" customHeight="1">
      <c r="A142" s="96">
        <v>46</v>
      </c>
      <c r="B142" s="81" t="s">
        <v>125</v>
      </c>
      <c r="C142" s="74"/>
      <c r="D142" s="74"/>
      <c r="E142" s="74"/>
      <c r="F142" s="74"/>
      <c r="G142" s="74"/>
      <c r="H142" s="74"/>
      <c r="I142" s="74"/>
      <c r="J142" s="74"/>
      <c r="K142" s="74"/>
      <c r="L142" s="74"/>
      <c r="M142" s="74"/>
      <c r="N142" s="74"/>
      <c r="O142" s="75"/>
      <c r="P142" s="89">
        <v>5</v>
      </c>
      <c r="Q142" s="86" t="s">
        <v>86</v>
      </c>
      <c r="R142" s="86"/>
      <c r="S142" s="110"/>
    </row>
    <row r="143" spans="1:19" ht="37.5" customHeight="1">
      <c r="A143" s="93"/>
      <c r="B143" s="81" t="s">
        <v>126</v>
      </c>
      <c r="C143" s="74"/>
      <c r="D143" s="74"/>
      <c r="E143" s="74"/>
      <c r="F143" s="74"/>
      <c r="G143" s="74"/>
      <c r="H143" s="74"/>
      <c r="I143" s="74"/>
      <c r="J143" s="74"/>
      <c r="K143" s="74"/>
      <c r="L143" s="74"/>
      <c r="M143" s="74"/>
      <c r="N143" s="74"/>
      <c r="O143" s="75"/>
      <c r="P143" s="102"/>
      <c r="Q143" s="77"/>
      <c r="R143" s="88"/>
      <c r="S143" s="101"/>
    </row>
    <row r="144" spans="1:19" ht="45.75" customHeight="1">
      <c r="A144" s="55">
        <v>47</v>
      </c>
      <c r="B144" s="170" t="s">
        <v>127</v>
      </c>
      <c r="C144" s="104"/>
      <c r="D144" s="104"/>
      <c r="E144" s="104"/>
      <c r="F144" s="104"/>
      <c r="G144" s="104"/>
      <c r="H144" s="104"/>
      <c r="I144" s="104"/>
      <c r="J144" s="104"/>
      <c r="K144" s="104"/>
      <c r="L144" s="104"/>
      <c r="M144" s="104"/>
      <c r="N144" s="104"/>
      <c r="O144" s="102"/>
      <c r="P144" s="56">
        <v>15</v>
      </c>
      <c r="Q144" s="57" t="s">
        <v>86</v>
      </c>
      <c r="R144" s="58"/>
      <c r="S144" s="59"/>
    </row>
    <row r="145" spans="1:19" ht="58.8" customHeight="1">
      <c r="A145" s="96">
        <v>48</v>
      </c>
      <c r="B145" s="81" t="s">
        <v>95</v>
      </c>
      <c r="C145" s="74"/>
      <c r="D145" s="74"/>
      <c r="E145" s="74"/>
      <c r="F145" s="74"/>
      <c r="G145" s="74"/>
      <c r="H145" s="74"/>
      <c r="I145" s="74"/>
      <c r="J145" s="74"/>
      <c r="K145" s="74"/>
      <c r="L145" s="74"/>
      <c r="M145" s="74"/>
      <c r="N145" s="74"/>
      <c r="O145" s="75"/>
      <c r="P145" s="89">
        <v>1</v>
      </c>
      <c r="Q145" s="86" t="s">
        <v>86</v>
      </c>
      <c r="R145" s="86"/>
      <c r="S145" s="110"/>
    </row>
    <row r="146" spans="1:19" ht="21.6" customHeight="1">
      <c r="A146" s="97"/>
      <c r="B146" s="81" t="s">
        <v>96</v>
      </c>
      <c r="C146" s="74"/>
      <c r="D146" s="74"/>
      <c r="E146" s="74"/>
      <c r="F146" s="74"/>
      <c r="G146" s="74"/>
      <c r="H146" s="74"/>
      <c r="I146" s="74"/>
      <c r="J146" s="74"/>
      <c r="K146" s="74"/>
      <c r="L146" s="74"/>
      <c r="M146" s="74"/>
      <c r="N146" s="74"/>
      <c r="O146" s="75"/>
      <c r="P146" s="90"/>
      <c r="Q146" s="77"/>
      <c r="R146" s="77"/>
      <c r="S146" s="101"/>
    </row>
    <row r="147" spans="1:19" ht="58.8" customHeight="1">
      <c r="A147" s="96">
        <v>49</v>
      </c>
      <c r="B147" s="170" t="s">
        <v>97</v>
      </c>
      <c r="C147" s="104"/>
      <c r="D147" s="104"/>
      <c r="E147" s="104"/>
      <c r="F147" s="104"/>
      <c r="G147" s="104"/>
      <c r="H147" s="104"/>
      <c r="I147" s="104"/>
      <c r="J147" s="104"/>
      <c r="K147" s="104"/>
      <c r="L147" s="104"/>
      <c r="M147" s="104"/>
      <c r="N147" s="104"/>
      <c r="O147" s="102"/>
      <c r="P147" s="87">
        <v>2</v>
      </c>
      <c r="Q147" s="86" t="s">
        <v>86</v>
      </c>
      <c r="R147" s="86"/>
      <c r="S147" s="110"/>
    </row>
    <row r="148" spans="1:19" ht="48" customHeight="1">
      <c r="A148" s="97"/>
      <c r="B148" s="168" t="s">
        <v>98</v>
      </c>
      <c r="C148" s="79"/>
      <c r="D148" s="79"/>
      <c r="E148" s="79"/>
      <c r="F148" s="79"/>
      <c r="G148" s="79"/>
      <c r="H148" s="79"/>
      <c r="I148" s="79"/>
      <c r="J148" s="79"/>
      <c r="K148" s="79"/>
      <c r="L148" s="79"/>
      <c r="M148" s="79"/>
      <c r="N148" s="79"/>
      <c r="O148" s="90"/>
      <c r="P148" s="77"/>
      <c r="Q148" s="77"/>
      <c r="R148" s="77"/>
      <c r="S148" s="101"/>
    </row>
    <row r="149" spans="1:19" ht="46.5" customHeight="1">
      <c r="A149" s="96">
        <v>50</v>
      </c>
      <c r="B149" s="82" t="s">
        <v>99</v>
      </c>
      <c r="C149" s="83"/>
      <c r="D149" s="83"/>
      <c r="E149" s="83"/>
      <c r="F149" s="83"/>
      <c r="G149" s="83"/>
      <c r="H149" s="83"/>
      <c r="I149" s="83"/>
      <c r="J149" s="83"/>
      <c r="K149" s="83"/>
      <c r="L149" s="83"/>
      <c r="M149" s="83"/>
      <c r="N149" s="83"/>
      <c r="O149" s="84"/>
      <c r="P149" s="87">
        <v>1</v>
      </c>
      <c r="Q149" s="86" t="s">
        <v>7</v>
      </c>
      <c r="R149" s="86"/>
      <c r="S149" s="110"/>
    </row>
    <row r="150" spans="1:19" ht="14.25" customHeight="1">
      <c r="A150" s="97"/>
      <c r="B150" s="168" t="s">
        <v>100</v>
      </c>
      <c r="C150" s="79"/>
      <c r="D150" s="79"/>
      <c r="E150" s="79"/>
      <c r="F150" s="79"/>
      <c r="G150" s="79"/>
      <c r="H150" s="79"/>
      <c r="I150" s="79"/>
      <c r="J150" s="79"/>
      <c r="K150" s="79"/>
      <c r="L150" s="79"/>
      <c r="M150" s="79"/>
      <c r="N150" s="79"/>
      <c r="O150" s="90"/>
      <c r="P150" s="77"/>
      <c r="Q150" s="77"/>
      <c r="R150" s="77"/>
      <c r="S150" s="101"/>
    </row>
    <row r="151" spans="1:19" ht="15.75" customHeight="1">
      <c r="A151" s="169" t="s">
        <v>128</v>
      </c>
      <c r="B151" s="74"/>
      <c r="C151" s="74"/>
      <c r="D151" s="74"/>
      <c r="E151" s="74"/>
      <c r="F151" s="74"/>
      <c r="G151" s="74"/>
      <c r="H151" s="74"/>
      <c r="I151" s="74"/>
      <c r="J151" s="74"/>
      <c r="K151" s="74"/>
      <c r="L151" s="74"/>
      <c r="M151" s="74"/>
      <c r="N151" s="74"/>
      <c r="O151" s="74"/>
      <c r="P151" s="74"/>
      <c r="Q151" s="74"/>
      <c r="R151" s="75"/>
      <c r="S151" s="60"/>
    </row>
    <row r="152" spans="1:19" ht="15.75" customHeight="1">
      <c r="A152" s="164" t="s">
        <v>129</v>
      </c>
      <c r="B152" s="74"/>
      <c r="C152" s="74"/>
      <c r="D152" s="74"/>
      <c r="E152" s="74"/>
      <c r="F152" s="74"/>
      <c r="G152" s="74"/>
      <c r="H152" s="74"/>
      <c r="I152" s="74"/>
      <c r="J152" s="74"/>
      <c r="K152" s="74"/>
      <c r="L152" s="74"/>
      <c r="M152" s="74"/>
      <c r="N152" s="74"/>
      <c r="O152" s="74"/>
      <c r="P152" s="74"/>
      <c r="Q152" s="74"/>
      <c r="R152" s="75"/>
      <c r="S152" s="61"/>
    </row>
    <row r="153" spans="1:19" ht="15.75" customHeight="1">
      <c r="A153" s="165" t="s">
        <v>130</v>
      </c>
      <c r="B153" s="83"/>
      <c r="C153" s="83"/>
      <c r="D153" s="83"/>
      <c r="E153" s="83"/>
      <c r="F153" s="83"/>
      <c r="G153" s="83"/>
      <c r="H153" s="83"/>
      <c r="I153" s="83"/>
      <c r="J153" s="83"/>
      <c r="K153" s="83"/>
      <c r="L153" s="83"/>
      <c r="M153" s="83"/>
      <c r="N153" s="83"/>
      <c r="O153" s="83"/>
      <c r="P153" s="83"/>
      <c r="Q153" s="83"/>
      <c r="R153" s="84"/>
      <c r="S153" s="71"/>
    </row>
    <row r="154" spans="1:19" ht="15.75" customHeight="1">
      <c r="A154" s="166" t="s">
        <v>10</v>
      </c>
      <c r="B154" s="167"/>
      <c r="C154" s="167"/>
      <c r="D154" s="167"/>
      <c r="E154" s="167"/>
      <c r="F154" s="167"/>
      <c r="G154" s="167"/>
      <c r="H154" s="167"/>
      <c r="I154" s="167"/>
      <c r="J154" s="167"/>
      <c r="K154" s="167"/>
      <c r="L154" s="167"/>
      <c r="M154" s="167"/>
      <c r="N154" s="167"/>
      <c r="O154" s="167"/>
      <c r="P154" s="167"/>
      <c r="Q154" s="167"/>
      <c r="R154" s="167"/>
      <c r="S154" s="72"/>
    </row>
    <row r="155" spans="1:19" ht="15.75" customHeight="1">
      <c r="A155" s="162"/>
      <c r="B155" s="163"/>
      <c r="C155" s="163"/>
      <c r="D155" s="163"/>
      <c r="E155" s="163"/>
      <c r="F155" s="163"/>
      <c r="G155" s="163"/>
      <c r="H155" s="163"/>
      <c r="I155" s="163"/>
      <c r="J155" s="163"/>
      <c r="K155" s="163"/>
      <c r="L155" s="163"/>
      <c r="M155" s="163"/>
      <c r="N155" s="163"/>
      <c r="O155" s="163"/>
      <c r="P155" s="163"/>
      <c r="Q155" s="163"/>
      <c r="R155" s="163"/>
      <c r="S155" s="163"/>
    </row>
    <row r="156" spans="1:19" ht="15.75" customHeight="1"/>
    <row r="157" spans="1:19" ht="15" customHeight="1">
      <c r="A157" s="162"/>
      <c r="B157" s="104"/>
      <c r="C157" s="104"/>
      <c r="D157" s="104"/>
      <c r="E157" s="104"/>
      <c r="F157" s="104"/>
      <c r="G157" s="104"/>
      <c r="H157" s="104"/>
      <c r="I157" s="104"/>
      <c r="J157" s="104"/>
      <c r="K157" s="104"/>
      <c r="L157" s="104"/>
      <c r="M157" s="104"/>
      <c r="N157" s="104"/>
      <c r="O157" s="104"/>
      <c r="P157" s="104"/>
      <c r="Q157" s="104"/>
      <c r="R157" s="104"/>
      <c r="S157" s="104"/>
    </row>
  </sheetData>
  <mergeCells count="354">
    <mergeCell ref="B51:O51"/>
    <mergeCell ref="Q52:Q54"/>
    <mergeCell ref="B54:L54"/>
    <mergeCell ref="A49:A50"/>
    <mergeCell ref="A46:A47"/>
    <mergeCell ref="P46:P47"/>
    <mergeCell ref="Q46:Q47"/>
    <mergeCell ref="A60:A63"/>
    <mergeCell ref="B56:D56"/>
    <mergeCell ref="A58:A59"/>
    <mergeCell ref="A52:A54"/>
    <mergeCell ref="P55:P57"/>
    <mergeCell ref="P52:P54"/>
    <mergeCell ref="B52:O52"/>
    <mergeCell ref="B53:H53"/>
    <mergeCell ref="A55:A57"/>
    <mergeCell ref="B55:O55"/>
    <mergeCell ref="B50:O50"/>
    <mergeCell ref="B48:O48"/>
    <mergeCell ref="B49:O49"/>
    <mergeCell ref="P49:P50"/>
    <mergeCell ref="Q49:Q50"/>
    <mergeCell ref="B47:O47"/>
    <mergeCell ref="B46:O46"/>
    <mergeCell ref="R27:R30"/>
    <mergeCell ref="R55:R57"/>
    <mergeCell ref="R52:R54"/>
    <mergeCell ref="R46:R47"/>
    <mergeCell ref="R44:R45"/>
    <mergeCell ref="R49:R50"/>
    <mergeCell ref="R38:R43"/>
    <mergeCell ref="R31:R37"/>
    <mergeCell ref="S22:S26"/>
    <mergeCell ref="S27:S30"/>
    <mergeCell ref="S55:S57"/>
    <mergeCell ref="S52:S54"/>
    <mergeCell ref="S44:S45"/>
    <mergeCell ref="S46:S47"/>
    <mergeCell ref="S49:S50"/>
    <mergeCell ref="S38:S43"/>
    <mergeCell ref="S31:S37"/>
    <mergeCell ref="R64:R68"/>
    <mergeCell ref="R58:R59"/>
    <mergeCell ref="R60:R63"/>
    <mergeCell ref="S84:S90"/>
    <mergeCell ref="S91:S92"/>
    <mergeCell ref="S81:S83"/>
    <mergeCell ref="S64:S68"/>
    <mergeCell ref="S69:S80"/>
    <mergeCell ref="S58:S59"/>
    <mergeCell ref="S60:S63"/>
    <mergeCell ref="S103:S104"/>
    <mergeCell ref="R110:R112"/>
    <mergeCell ref="S106:S107"/>
    <mergeCell ref="R106:R107"/>
    <mergeCell ref="S93:S100"/>
    <mergeCell ref="R103:R104"/>
    <mergeCell ref="R84:R90"/>
    <mergeCell ref="R81:R83"/>
    <mergeCell ref="R69:R80"/>
    <mergeCell ref="R91:R92"/>
    <mergeCell ref="R93:R100"/>
    <mergeCell ref="B117:O117"/>
    <mergeCell ref="S132:S133"/>
    <mergeCell ref="S127:S128"/>
    <mergeCell ref="S130:S131"/>
    <mergeCell ref="S124:S126"/>
    <mergeCell ref="S120:S121"/>
    <mergeCell ref="S122:S123"/>
    <mergeCell ref="S116:S117"/>
    <mergeCell ref="S113:S115"/>
    <mergeCell ref="B121:O121"/>
    <mergeCell ref="B122:O122"/>
    <mergeCell ref="P122:P123"/>
    <mergeCell ref="B123:O123"/>
    <mergeCell ref="B118:O118"/>
    <mergeCell ref="B119:O119"/>
    <mergeCell ref="B120:O120"/>
    <mergeCell ref="P120:P121"/>
    <mergeCell ref="B125:O125"/>
    <mergeCell ref="B124:O124"/>
    <mergeCell ref="B114:O114"/>
    <mergeCell ref="B115:O115"/>
    <mergeCell ref="B116:O116"/>
    <mergeCell ref="B113:O113"/>
    <mergeCell ref="R113:R115"/>
    <mergeCell ref="B126:O126"/>
    <mergeCell ref="A127:A128"/>
    <mergeCell ref="B127:O127"/>
    <mergeCell ref="S138:S139"/>
    <mergeCell ref="Q142:Q143"/>
    <mergeCell ref="R140:R141"/>
    <mergeCell ref="S140:S141"/>
    <mergeCell ref="R142:R143"/>
    <mergeCell ref="S142:S143"/>
    <mergeCell ref="R136:R137"/>
    <mergeCell ref="S136:S137"/>
    <mergeCell ref="Q136:Q137"/>
    <mergeCell ref="B141:O141"/>
    <mergeCell ref="A140:A141"/>
    <mergeCell ref="B140:O140"/>
    <mergeCell ref="B131:O131"/>
    <mergeCell ref="B132:O132"/>
    <mergeCell ref="B144:O144"/>
    <mergeCell ref="S145:S146"/>
    <mergeCell ref="P140:P141"/>
    <mergeCell ref="Q140:Q141"/>
    <mergeCell ref="R145:R146"/>
    <mergeCell ref="Q147:Q148"/>
    <mergeCell ref="P142:P143"/>
    <mergeCell ref="B142:O142"/>
    <mergeCell ref="B143:O143"/>
    <mergeCell ref="A155:S155"/>
    <mergeCell ref="A157:S157"/>
    <mergeCell ref="A152:R152"/>
    <mergeCell ref="A153:R153"/>
    <mergeCell ref="A154:R154"/>
    <mergeCell ref="B150:O150"/>
    <mergeCell ref="A151:R151"/>
    <mergeCell ref="B149:O149"/>
    <mergeCell ref="B145:O145"/>
    <mergeCell ref="B146:O146"/>
    <mergeCell ref="B147:O147"/>
    <mergeCell ref="R147:R148"/>
    <mergeCell ref="S147:S148"/>
    <mergeCell ref="B148:O148"/>
    <mergeCell ref="A1:S1"/>
    <mergeCell ref="B2:O2"/>
    <mergeCell ref="A3:S3"/>
    <mergeCell ref="B4:O4"/>
    <mergeCell ref="B5:O5"/>
    <mergeCell ref="B6:F6"/>
    <mergeCell ref="A149:A150"/>
    <mergeCell ref="A147:A148"/>
    <mergeCell ref="A145:A146"/>
    <mergeCell ref="A142:A143"/>
    <mergeCell ref="S149:S150"/>
    <mergeCell ref="P149:P150"/>
    <mergeCell ref="Q149:Q150"/>
    <mergeCell ref="R149:R150"/>
    <mergeCell ref="P147:P148"/>
    <mergeCell ref="P145:P146"/>
    <mergeCell ref="Q145:Q146"/>
    <mergeCell ref="B11:O11"/>
    <mergeCell ref="P11:P14"/>
    <mergeCell ref="Q11:Q14"/>
    <mergeCell ref="R11:R14"/>
    <mergeCell ref="S11:S14"/>
    <mergeCell ref="B14:L14"/>
    <mergeCell ref="A11:A14"/>
    <mergeCell ref="A5:A8"/>
    <mergeCell ref="A9:A10"/>
    <mergeCell ref="B12:F12"/>
    <mergeCell ref="B13:F13"/>
    <mergeCell ref="B7:F7"/>
    <mergeCell ref="B8:L8"/>
    <mergeCell ref="B9:O9"/>
    <mergeCell ref="B10:H10"/>
    <mergeCell ref="B21:L21"/>
    <mergeCell ref="B23:O23"/>
    <mergeCell ref="B25:F25"/>
    <mergeCell ref="Q22:Q26"/>
    <mergeCell ref="A16:S16"/>
    <mergeCell ref="B17:O17"/>
    <mergeCell ref="S17:S21"/>
    <mergeCell ref="B18:O18"/>
    <mergeCell ref="B15:O15"/>
    <mergeCell ref="B24:F24"/>
    <mergeCell ref="A17:A21"/>
    <mergeCell ref="B19:F20"/>
    <mergeCell ref="R22:R26"/>
    <mergeCell ref="P17:P21"/>
    <mergeCell ref="Q9:Q10"/>
    <mergeCell ref="R9:R10"/>
    <mergeCell ref="Q17:Q21"/>
    <mergeCell ref="R17:R21"/>
    <mergeCell ref="P5:P8"/>
    <mergeCell ref="Q5:Q8"/>
    <mergeCell ref="R5:R8"/>
    <mergeCell ref="S5:S8"/>
    <mergeCell ref="P9:P10"/>
    <mergeCell ref="S9:S10"/>
    <mergeCell ref="A27:A30"/>
    <mergeCell ref="A22:A26"/>
    <mergeCell ref="P38:P43"/>
    <mergeCell ref="Q38:Q43"/>
    <mergeCell ref="B28:H28"/>
    <mergeCell ref="B29:H29"/>
    <mergeCell ref="P22:P26"/>
    <mergeCell ref="B22:O22"/>
    <mergeCell ref="A44:A45"/>
    <mergeCell ref="B44:O44"/>
    <mergeCell ref="P44:P45"/>
    <mergeCell ref="Q44:Q45"/>
    <mergeCell ref="B39:O39"/>
    <mergeCell ref="B37:L37"/>
    <mergeCell ref="B38:O38"/>
    <mergeCell ref="A38:A43"/>
    <mergeCell ref="A31:A37"/>
    <mergeCell ref="Q31:Q37"/>
    <mergeCell ref="B26:L26"/>
    <mergeCell ref="B27:O27"/>
    <mergeCell ref="P27:P30"/>
    <mergeCell ref="Q27:Q30"/>
    <mergeCell ref="B30:L30"/>
    <mergeCell ref="B45:O45"/>
    <mergeCell ref="B40:O40"/>
    <mergeCell ref="B41:H41"/>
    <mergeCell ref="B42:H42"/>
    <mergeCell ref="B43:L43"/>
    <mergeCell ref="B32:O32"/>
    <mergeCell ref="B33:C33"/>
    <mergeCell ref="B34:C36"/>
    <mergeCell ref="B31:O31"/>
    <mergeCell ref="P31:P37"/>
    <mergeCell ref="B59:O59"/>
    <mergeCell ref="B57:L57"/>
    <mergeCell ref="B58:O58"/>
    <mergeCell ref="P58:P59"/>
    <mergeCell ref="Q58:Q59"/>
    <mergeCell ref="B61:O61"/>
    <mergeCell ref="B62:H62"/>
    <mergeCell ref="B63:L63"/>
    <mergeCell ref="B64:O64"/>
    <mergeCell ref="B60:O60"/>
    <mergeCell ref="P60:P63"/>
    <mergeCell ref="Q60:Q63"/>
    <mergeCell ref="Q55:Q57"/>
    <mergeCell ref="P81:P83"/>
    <mergeCell ref="Q81:Q83"/>
    <mergeCell ref="P69:P80"/>
    <mergeCell ref="Q69:Q80"/>
    <mergeCell ref="P64:P68"/>
    <mergeCell ref="Q64:Q68"/>
    <mergeCell ref="B70:F72"/>
    <mergeCell ref="B73:D76"/>
    <mergeCell ref="E73:F73"/>
    <mergeCell ref="E74:F74"/>
    <mergeCell ref="E75:F75"/>
    <mergeCell ref="E76:F76"/>
    <mergeCell ref="B77:F77"/>
    <mergeCell ref="B78:D79"/>
    <mergeCell ref="E78:F78"/>
    <mergeCell ref="B82:O82"/>
    <mergeCell ref="B80:L80"/>
    <mergeCell ref="B81:O81"/>
    <mergeCell ref="B86:H86"/>
    <mergeCell ref="B65:F66"/>
    <mergeCell ref="B67:J67"/>
    <mergeCell ref="B68:L68"/>
    <mergeCell ref="A69:A80"/>
    <mergeCell ref="B69:O69"/>
    <mergeCell ref="E79:F79"/>
    <mergeCell ref="B84:O84"/>
    <mergeCell ref="B83:M83"/>
    <mergeCell ref="A81:A83"/>
    <mergeCell ref="A64:A68"/>
    <mergeCell ref="Q84:Q90"/>
    <mergeCell ref="A106:A107"/>
    <mergeCell ref="Q110:Q112"/>
    <mergeCell ref="P106:P107"/>
    <mergeCell ref="Q106:Q107"/>
    <mergeCell ref="B111:O111"/>
    <mergeCell ref="B112:O112"/>
    <mergeCell ref="B105:O105"/>
    <mergeCell ref="B110:O110"/>
    <mergeCell ref="B108:O108"/>
    <mergeCell ref="B107:O107"/>
    <mergeCell ref="B106:O106"/>
    <mergeCell ref="Q103:Q104"/>
    <mergeCell ref="A84:A90"/>
    <mergeCell ref="B85:O85"/>
    <mergeCell ref="B87:H88"/>
    <mergeCell ref="B89:H89"/>
    <mergeCell ref="B90:L90"/>
    <mergeCell ref="P84:P90"/>
    <mergeCell ref="Q93:Q100"/>
    <mergeCell ref="B95:H96"/>
    <mergeCell ref="B93:O93"/>
    <mergeCell ref="A91:A92"/>
    <mergeCell ref="B104:O104"/>
    <mergeCell ref="B103:O103"/>
    <mergeCell ref="B91:O91"/>
    <mergeCell ref="A102:Q102"/>
    <mergeCell ref="B92:H92"/>
    <mergeCell ref="Q91:Q92"/>
    <mergeCell ref="P103:P104"/>
    <mergeCell ref="P91:P92"/>
    <mergeCell ref="P93:P100"/>
    <mergeCell ref="B97:H98"/>
    <mergeCell ref="B99:L99"/>
    <mergeCell ref="B100:M100"/>
    <mergeCell ref="B101:O101"/>
    <mergeCell ref="A103:A104"/>
    <mergeCell ref="A93:A100"/>
    <mergeCell ref="B94:O94"/>
    <mergeCell ref="Q108:Q109"/>
    <mergeCell ref="R108:R109"/>
    <mergeCell ref="S108:S109"/>
    <mergeCell ref="P134:P135"/>
    <mergeCell ref="P132:P133"/>
    <mergeCell ref="P127:P128"/>
    <mergeCell ref="Q127:Q128"/>
    <mergeCell ref="R127:R128"/>
    <mergeCell ref="R116:R117"/>
    <mergeCell ref="P116:P117"/>
    <mergeCell ref="P110:P112"/>
    <mergeCell ref="P108:P109"/>
    <mergeCell ref="Q122:Q123"/>
    <mergeCell ref="R122:R123"/>
    <mergeCell ref="P124:P126"/>
    <mergeCell ref="Q124:Q126"/>
    <mergeCell ref="R124:R126"/>
    <mergeCell ref="Q120:Q121"/>
    <mergeCell ref="R120:R121"/>
    <mergeCell ref="S110:S112"/>
    <mergeCell ref="S134:S135"/>
    <mergeCell ref="Q132:Q133"/>
    <mergeCell ref="P113:P115"/>
    <mergeCell ref="Q113:Q115"/>
    <mergeCell ref="A116:A117"/>
    <mergeCell ref="A113:A115"/>
    <mergeCell ref="A110:A112"/>
    <mergeCell ref="A108:A109"/>
    <mergeCell ref="A134:A135"/>
    <mergeCell ref="A132:A133"/>
    <mergeCell ref="A124:A126"/>
    <mergeCell ref="A122:A123"/>
    <mergeCell ref="A120:A121"/>
    <mergeCell ref="A130:A131"/>
    <mergeCell ref="B109:O109"/>
    <mergeCell ref="Q116:Q117"/>
    <mergeCell ref="B128:O128"/>
    <mergeCell ref="A129:R129"/>
    <mergeCell ref="A136:A137"/>
    <mergeCell ref="B139:O139"/>
    <mergeCell ref="B137:O137"/>
    <mergeCell ref="B138:O138"/>
    <mergeCell ref="B135:O135"/>
    <mergeCell ref="B136:O136"/>
    <mergeCell ref="P138:P139"/>
    <mergeCell ref="P136:P137"/>
    <mergeCell ref="R132:R133"/>
    <mergeCell ref="Q134:Q135"/>
    <mergeCell ref="R134:R135"/>
    <mergeCell ref="A138:A139"/>
    <mergeCell ref="Q138:Q139"/>
    <mergeCell ref="R138:R139"/>
    <mergeCell ref="B130:O130"/>
    <mergeCell ref="P130:P131"/>
    <mergeCell ref="Q130:Q131"/>
    <mergeCell ref="R130:R131"/>
    <mergeCell ref="B133:O133"/>
    <mergeCell ref="B134:O134"/>
  </mergeCells>
  <pageMargins left="0.25" right="0.25" top="0.3" bottom="0.28999999999999998" header="0" footer="0"/>
  <pageSetup paperSize="9"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RENOVATION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DGM 400KV</dc:creator>
  <cp:lastModifiedBy>Mithiraj Narzary</cp:lastModifiedBy>
  <cp:lastPrinted>2024-12-09T06:53:20Z</cp:lastPrinted>
  <dcterms:created xsi:type="dcterms:W3CDTF">2023-09-12T08:37:49Z</dcterms:created>
  <dcterms:modified xsi:type="dcterms:W3CDTF">2026-01-17T07:42:22Z</dcterms:modified>
</cp:coreProperties>
</file>