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download\"/>
    </mc:Choice>
  </mc:AlternateContent>
  <xr:revisionPtr revIDLastSave="0" documentId="13_ncr:1_{E180ACAB-6C86-4DF4-A8A8-9FE2C8B63CFE}" xr6:coauthVersionLast="47" xr6:coauthVersionMax="47" xr10:uidLastSave="{00000000-0000-0000-0000-000000000000}"/>
  <bookViews>
    <workbookView xWindow="-108" yWindow="-108" windowWidth="23256" windowHeight="12456" activeTab="1" xr2:uid="{00000000-000D-0000-FFFF-FFFF00000000}"/>
  </bookViews>
  <sheets>
    <sheet name="Sheet2" sheetId="3" r:id="rId1"/>
    <sheet name="Sheet4" sheetId="4" r:id="rId2"/>
    <sheet name="Sheet1" sheetId="5" r:id="rId3"/>
  </sheets>
  <externalReferences>
    <externalReference r:id="rId4"/>
  </externalReferences>
  <definedNames>
    <definedName name="_xlnm.Print_Area" localSheetId="1">Sheet4!$A$1:$M$43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4" l="1"/>
  <c r="J17" i="4"/>
  <c r="I36" i="4" l="1"/>
  <c r="J34" i="4" s="1"/>
  <c r="J20" i="4"/>
  <c r="J13" i="4"/>
  <c r="I12" i="4"/>
  <c r="J12" i="4" s="1"/>
  <c r="K4" i="5"/>
  <c r="J6" i="5"/>
  <c r="C4" i="5"/>
  <c r="K9" i="5"/>
  <c r="N9" i="5" s="1"/>
  <c r="J10" i="5"/>
  <c r="N7" i="5"/>
  <c r="M37" i="4" l="1"/>
  <c r="M38" i="4" s="1"/>
  <c r="M39" i="4" s="1"/>
  <c r="N4" i="5"/>
  <c r="N11" i="5" s="1"/>
  <c r="I10" i="4"/>
  <c r="J8" i="4" s="1"/>
  <c r="I7" i="4"/>
  <c r="J6" i="4" s="1"/>
  <c r="I5" i="4"/>
  <c r="J3" i="4" s="1"/>
  <c r="J14" i="4"/>
  <c r="N12" i="5" l="1"/>
  <c r="N13" i="5" s="1"/>
  <c r="N9" i="3"/>
  <c r="N7" i="3"/>
  <c r="N6" i="3"/>
  <c r="N4" i="3"/>
  <c r="M40" i="4" l="1"/>
  <c r="M41" i="4" s="1"/>
  <c r="N14" i="5"/>
  <c r="N15" i="5" s="1"/>
  <c r="N16" i="5" s="1"/>
  <c r="N17" i="5" s="1"/>
  <c r="N10" i="3"/>
  <c r="N11" i="3" s="1"/>
  <c r="N12" i="3" l="1"/>
  <c r="N13" i="3" s="1"/>
  <c r="N14" i="3" s="1"/>
  <c r="N15" i="3" s="1"/>
</calcChain>
</file>

<file path=xl/sharedStrings.xml><?xml version="1.0" encoding="utf-8"?>
<sst xmlns="http://schemas.openxmlformats.org/spreadsheetml/2006/main" count="122" uniqueCount="69">
  <si>
    <t>Say=</t>
  </si>
  <si>
    <t>Sub  Total DSR items(B)=</t>
  </si>
  <si>
    <t>Adding GST @ 18%=</t>
  </si>
  <si>
    <t>Adding 20% escalation=</t>
  </si>
  <si>
    <t>Total after deduction of 5% WCT=</t>
  </si>
  <si>
    <t>Sub Total=</t>
  </si>
  <si>
    <t>Wiring for drawing sub-main line with P.V.C. insulated single core unsheathed industrial (Multistrand) cable FR conforming to IS-694: 1990 with flexible bright annealed electrolytic copper conductor for voltage grade up to 1100 volts (Finolex /RR Kabel /Nicco / Anchor or Equivalent Make as approved by the Deptt.) in surface flat ISI marked casing 'n' capping (AKG / Precision/ Presto Plast/Polycab/ MW or equivalent make as approved by the Deptt.) system including earth continuity.</t>
  </si>
  <si>
    <t>Each</t>
  </si>
  <si>
    <t>=</t>
  </si>
  <si>
    <t>UNIT</t>
  </si>
  <si>
    <t>QTY</t>
  </si>
  <si>
    <t>DESCRIPTION OF WORK</t>
  </si>
  <si>
    <t>Clause No.</t>
  </si>
  <si>
    <t>SL.NO</t>
  </si>
  <si>
    <t>Cum</t>
  </si>
  <si>
    <t>x</t>
  </si>
  <si>
    <t>Metre</t>
  </si>
  <si>
    <t>Wiring for 5/6 pin 16 Amps power plug point with 4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providing  and fixing 5/6 pin 16 Amps flush type socket outlets and 16 Amps flush type switch ( Anchor penta /Gold medal /Kolor kany.Kom/Havells or equivalent make as approved by the Deptt.),GI/ MS switch  board (I.S.I. marked)  with phenolic laminated sheet cover earth continuity with 2.5 sq. mm  cable  to the 3rd pin of the socket  as required complete.</t>
  </si>
  <si>
    <t>1.3.3   Long point up to 10.00 metre. Length.</t>
  </si>
  <si>
    <t xml:space="preserve">Supplying fitting and fixing industrial Plug &amp; Socket in surface mounting TPN sheet steel powder painted MCB DB incorporated with MCB DIN  rail, neutral link Earth bar of the following  rating of 4P MCB  complete with making necessary connection  etc. as specified and directed by the Deptt.
13.2.1  ABB, Schneider MG, legrand, Hager  make)
13.2.1.2  30/32A  Capacity.
</t>
  </si>
  <si>
    <t xml:space="preserve">Wiring for drawing sub-main line with P.V.C. insulated single core unsheathed industrial (Multistrand) cable FR conforming to IS-694: 1990 with flexible bright annealed electrolytic copper conductor for voltage grade up to 1100 volts (Finolex /RR Kabel /Nicco / Anchor or Equivalent Make as approved by the Deptt.) in surface/ recessed  ISI marked Steel conduit pipe wiring system. </t>
  </si>
  <si>
    <t xml:space="preserve">3.9.2   With 4 x 4 sq. mm. + earth continuity with 2x2.5 sq. mm. cable in 25 mm. dia. rigid Steel conduit.                                                                
                  </t>
  </si>
  <si>
    <t>RATE 
(in Rs.)</t>
  </si>
  <si>
    <t>AMOUNT 
(in Rs.)</t>
  </si>
  <si>
    <t>`</t>
  </si>
  <si>
    <t>AEGCL approved rates</t>
  </si>
  <si>
    <t xml:space="preserve">Ref:- 1)  APWD SCHEDULE (Electrical) (2013-14)
        2)  AEGCL Approved Rates.
</t>
  </si>
  <si>
    <t>3 skilled labour for fitting and fixing of wiring for AC.</t>
  </si>
  <si>
    <t>Estimate for electrical repairing at the O/o the DGM, T&amp;C and Comm. Circle, AEGCL, Narengi.</t>
  </si>
  <si>
    <t>Wiring to 5 a pin 6 Amps plug point with 1.5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5 pin 6 Amps flush type plug socket and 6 Amps F/T switch (Anchor penta /Gold medal /Kolor kany.Kom/Havells or equivalent make as approved by the Deptt.), GI/ MS switch board (I.S.I. marked)  with phenolic laminated sheet cover including earth continuity with 1.5 sq. mm.  cable to third pin of the plug socket etc. as required complete, when placed elsewhere.</t>
  </si>
  <si>
    <t xml:space="preserve">  Short point up to 3.00 metre. length.</t>
  </si>
  <si>
    <t>Wiring for drawing sub-main line with 2x1.5 sq mm P.V.C. insulated single core unsheathed industrial (Multistrand) cable FR conforming to IS-694: 1990 with flexible bright annealed electrolytic copper conductor for voltage grade up to 1100 volts (Finolex /RR Kabel /Nicco / Anchor or Equivalent Make as approved by the Deptt.) in surface  flat 19 mm ISI marked casing 'n' capping (AKG / Precision/ Presto Plast/Polycab/ MW or equivalent make as approved by the Deptt.) system, including connection  as required complete  as directed and specified by the Deptt.</t>
  </si>
  <si>
    <t>Rm.</t>
  </si>
  <si>
    <t>1.7.1.) With 2 x 1.5 sq. mm. cable  in flat 19 mm  ISI marked casing 'n' capping system,</t>
  </si>
  <si>
    <t xml:space="preserve">1.8.1.)With 2 x 2.5 sq. mm. + earth continuity with 1x1.5 sq. mm.  in flat 19 mm ISI marked casing 'n' capping system. </t>
  </si>
  <si>
    <t>Wiring for light/fan/call bell point with 2x1.5 sq. mm. P.V.C. insulated single core unsheathed industrial (Multistrand) cable FR conforming to IS-694: 1990 with flexible bright annealed electrolytic copper conductor for voltage grade up to 1100 volts (Finolex /RR Kabel /Nicco / Anchor or Equivalent Make as approved by the Deptt.) in surface/ recessed   conduit wiring system with 20mm dia 2mm thick  / heavy rigid PVC IS: 9537 Part - III  conduit (Berlia/ AKG / Precision/ Presto Plast/Polycab/ MW or equivalent make as approved by the Deptt.) including 6 Amp flush type switch/ bell push (Anchor penta /Gold medal /Kolor kany.Kom/Havells or equivalent make as approved by the Deptt.) GI/ MS switch board (ISI marked) with phenolic laminated sheet cover ,ceiling rose  (Anchor penta /Gold medal /Kolor kany.Kom/Havells or equivalent make as approved by the Deptt.) etc. complete</t>
  </si>
  <si>
    <t>2.1.1.) Short point up to 3.00 metre. length.</t>
  </si>
  <si>
    <t>2.1.2.) Medium point up to 6.00 metre. Length.</t>
  </si>
  <si>
    <t>Estimate for repairing of drain at the O/o GM, T&amp;CC, AEGCL</t>
  </si>
  <si>
    <t>19.5
(APWD)</t>
  </si>
  <si>
    <t>Providing drain with brick work in cement mortar in proportion 1:5 with half brick thick side walls and 100mm thick C.C (1:3:6) base over one brick flat soling including 15mm thick cement plastering in prop. 1:3 finished with a floating coat of cement slurry as directed with necessary shttering for sides and earth work in excavation of foundation trenches and refilling the sides after completion of work etc. as specified.</t>
  </si>
  <si>
    <t>RM</t>
  </si>
  <si>
    <t>ii). 300mm wide and average 250mm deep with bed slope 1 in 150 with initial depth of 100mm.</t>
  </si>
  <si>
    <t>Mandays</t>
  </si>
  <si>
    <t>4 unskilled labour for clearing of jungle/debris and disposal of the same within 50 meters from the site of work for (3 days)</t>
  </si>
  <si>
    <t>(i) Prop (1 : 4 : 8) or leaner mix</t>
  </si>
  <si>
    <t>Sub Total(sl no. 1 and 2)=</t>
  </si>
  <si>
    <t>AEGCL Rate
(B)</t>
  </si>
  <si>
    <t>Adding 20% escalation(A)=</t>
  </si>
  <si>
    <t>Adding (A+B)=</t>
  </si>
  <si>
    <t>Grand Total=</t>
  </si>
  <si>
    <t>1.3.3   Medium point up to 6.00 metre. Length.</t>
  </si>
  <si>
    <t xml:space="preserve">Supplying with fitting and fixing panel mounting open execution 25 KA 415V 50Hz 3P MCCB (Ics=Icu, adjustable Ir setting 0.7) without enclosure of the following capacity complete with making necessary connection as approved by the Deptt. as specified and directed by the deptt.
 16.13.1   25 KA 415V 50 Hz 3P MCCB  (Schneider, legrand, Siemens  make)
16.13.1.7  125 A
</t>
  </si>
  <si>
    <t xml:space="preserve">1.8.2.)With 2 x 4 sq. mm. + earth continuity with 1x2.5 sq. mm.  cable in flat 19 mm ISI marked casing 'n' capping system.  </t>
  </si>
  <si>
    <t>Installation, testing and commissioning of ceiling fan including the regulator /down rod of standard size (Up to 300 mm )  length including connection as approved by the Deptt.)as required.</t>
  </si>
  <si>
    <t xml:space="preserve">Supplying and fitting of 18/20 Watt CFL lamp in the existing batten holder/angle holder/decorative bracket/bulk head fitting/ pendent holder etc. as specified and directed by the deptt.  </t>
  </si>
  <si>
    <t>Supplying including fitting and fixing bus bar chamber ( HPL/ GECO / or equivalent  make)   with 4 strips bus bar of length 450/600/900/1000 mm made of aluminium alloy or wrought aluminium suitable for 300 amp capacity complete with all accessories including connection  etc. as required complete</t>
  </si>
  <si>
    <t>Analysis rate</t>
  </si>
  <si>
    <t>Adding 18 % GST=</t>
  </si>
  <si>
    <t>Say =</t>
  </si>
  <si>
    <t>Grand Total (A)=</t>
  </si>
  <si>
    <t>Total(B )=</t>
  </si>
  <si>
    <t>Grand Total(A+B) =</t>
  </si>
  <si>
    <t>(B)</t>
  </si>
  <si>
    <t xml:space="preserve">Supplying with fitting and fixing sheet steel, phosphatised, powder painted Single door surface mounting MCB DB incorporated with bas-bar, Neutral link, Earth bar and din rail etc fitted on wall with grouting nuts &amp; bolts as reqd. complete with making necessary connection as approved, specified and directed by the deptt.                       
 15.1.1  ABB, Schneider MG, legrand, Hager  make)               
 15.1.1.3  8 way SPN single door                                                                                             </t>
  </si>
  <si>
    <t>Labour charge for installation of wires and dismantling of old wires</t>
  </si>
  <si>
    <t>No of semiskilled labour required for 3 days</t>
  </si>
  <si>
    <t>BoQ</t>
  </si>
  <si>
    <t>ManDays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</si>
</sst>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quot;Rs.&quot;\ * #,##0.00_);_(&quot;Rs.&quot;\ * \(#,##0.00\);_(&quot;Rs.&quot;\ * &quot;-&quot;??_);_(@_)"/>
    <numFmt numFmtId="165" formatCode="_(* #,##0.00_);_(* \(#,##0.00\);_(* &quot;-&quot;??_);_(@_)"/>
    <numFmt numFmtId="166" formatCode="0.0"/>
    <numFmt numFmtId="167" formatCode="[$Rs.-849]\ #,##0.00"/>
  </numFmts>
  <fonts count="19">
    <font>
      <sz val="11"/>
      <color theme="1"/>
      <name val="Calibri"/>
      <charset val="134"/>
      <scheme val="minor"/>
    </font>
    <font>
      <sz val="11"/>
      <color theme="1"/>
      <name val="Calibri"/>
      <family val="2"/>
      <scheme val="minor"/>
    </font>
    <font>
      <sz val="10"/>
      <name val="Arial"/>
      <family val="2"/>
    </font>
    <font>
      <b/>
      <sz val="12"/>
      <color theme="1"/>
      <name val="Arial Narrow"/>
      <family val="2"/>
    </font>
    <font>
      <sz val="12"/>
      <color theme="1"/>
      <name val="Arial Narrow"/>
      <family val="2"/>
    </font>
    <font>
      <sz val="12"/>
      <name val="Arial Narrow"/>
      <family val="2"/>
    </font>
    <font>
      <b/>
      <sz val="11"/>
      <color theme="1"/>
      <name val="Arial Narrow"/>
      <family val="2"/>
    </font>
    <font>
      <b/>
      <sz val="14"/>
      <color theme="1"/>
      <name val="Arial Narrow"/>
      <family val="2"/>
    </font>
    <font>
      <sz val="11"/>
      <color theme="1"/>
      <name val="Arial Narrow"/>
      <family val="2"/>
    </font>
    <font>
      <sz val="12"/>
      <color indexed="8"/>
      <name val="Arial Narrow"/>
      <family val="2"/>
    </font>
    <font>
      <sz val="12"/>
      <name val="Calibri"/>
      <family val="2"/>
      <scheme val="minor"/>
    </font>
    <font>
      <sz val="11"/>
      <color indexed="8"/>
      <name val="Arial Narrow"/>
      <family val="2"/>
    </font>
    <font>
      <sz val="11"/>
      <name val="Arial Narrow"/>
      <family val="2"/>
    </font>
    <font>
      <b/>
      <sz val="12"/>
      <name val="Calibri"/>
      <family val="2"/>
      <scheme val="minor"/>
    </font>
    <font>
      <b/>
      <sz val="14"/>
      <name val="Calibri"/>
      <family val="2"/>
      <scheme val="minor"/>
    </font>
    <font>
      <b/>
      <sz val="11"/>
      <name val="Calibri"/>
      <family val="2"/>
      <scheme val="minor"/>
    </font>
    <font>
      <sz val="11"/>
      <name val="Calibri"/>
      <family val="2"/>
      <scheme val="minor"/>
    </font>
    <font>
      <b/>
      <sz val="12"/>
      <color theme="1"/>
      <name val="Calibri"/>
      <family val="2"/>
      <scheme val="minor"/>
    </font>
    <font>
      <b/>
      <sz val="16"/>
      <color theme="1"/>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s>
  <cellStyleXfs count="4">
    <xf numFmtId="0" fontId="0" fillId="0" borderId="0"/>
    <xf numFmtId="43" fontId="1" fillId="0" borderId="0" applyFont="0" applyFill="0" applyBorder="0" applyAlignment="0" applyProtection="0"/>
    <xf numFmtId="164" fontId="2" fillId="0" borderId="0" applyFont="0" applyFill="0" applyBorder="0" applyAlignment="0" applyProtection="0"/>
    <xf numFmtId="0" fontId="1" fillId="0" borderId="0"/>
  </cellStyleXfs>
  <cellXfs count="238">
    <xf numFmtId="0" fontId="0" fillId="0" borderId="0" xfId="0"/>
    <xf numFmtId="43" fontId="4" fillId="0" borderId="1" xfId="0" applyNumberFormat="1" applyFont="1" applyBorder="1"/>
    <xf numFmtId="4" fontId="5" fillId="0" borderId="6" xfId="3" applyNumberFormat="1" applyFont="1" applyBorder="1" applyAlignment="1">
      <alignment vertical="center" wrapText="1"/>
    </xf>
    <xf numFmtId="0" fontId="4" fillId="0" borderId="1" xfId="0" applyFont="1" applyBorder="1" applyAlignment="1">
      <alignment horizontal="center"/>
    </xf>
    <xf numFmtId="2" fontId="4" fillId="0" borderId="1" xfId="0" applyNumberFormat="1" applyFont="1" applyBorder="1" applyAlignment="1">
      <alignment horizontal="center"/>
    </xf>
    <xf numFmtId="0" fontId="4"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vertical="top"/>
    </xf>
    <xf numFmtId="2" fontId="8" fillId="0" borderId="1" xfId="0" applyNumberFormat="1" applyFont="1" applyBorder="1" applyAlignment="1">
      <alignment horizontal="center"/>
    </xf>
    <xf numFmtId="2" fontId="8" fillId="0" borderId="1" xfId="1" applyNumberFormat="1" applyFont="1" applyBorder="1" applyAlignment="1"/>
    <xf numFmtId="0" fontId="4" fillId="0" borderId="1" xfId="0" applyFont="1" applyBorder="1" applyAlignment="1">
      <alignment horizontal="center" vertical="top"/>
    </xf>
    <xf numFmtId="2" fontId="4" fillId="0" borderId="5" xfId="1" applyNumberFormat="1" applyFont="1" applyBorder="1" applyAlignment="1">
      <alignment horizontal="right"/>
    </xf>
    <xf numFmtId="2" fontId="4" fillId="0" borderId="5" xfId="0" applyNumberFormat="1" applyFont="1" applyBorder="1" applyAlignment="1">
      <alignment horizontal="right"/>
    </xf>
    <xf numFmtId="0" fontId="6" fillId="0" borderId="0" xfId="0" applyFont="1" applyAlignment="1">
      <alignment horizontal="center" vertical="center" wrapText="1"/>
    </xf>
    <xf numFmtId="0" fontId="8" fillId="0" borderId="1" xfId="0" applyFont="1" applyBorder="1" applyAlignment="1">
      <alignment horizontal="center" vertical="top" wrapText="1"/>
    </xf>
    <xf numFmtId="43" fontId="4" fillId="0" borderId="1" xfId="0" applyNumberFormat="1" applyFont="1" applyBorder="1" applyAlignment="1">
      <alignment horizontal="right"/>
    </xf>
    <xf numFmtId="165" fontId="4" fillId="0" borderId="1"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3" fillId="0" borderId="1" xfId="0" applyNumberFormat="1" applyFont="1" applyBorder="1" applyAlignment="1">
      <alignment horizontal="right"/>
    </xf>
    <xf numFmtId="0" fontId="8" fillId="0" borderId="5" xfId="0" applyFont="1" applyBorder="1" applyAlignment="1">
      <alignment horizontal="center"/>
    </xf>
    <xf numFmtId="2" fontId="8" fillId="0" borderId="5" xfId="1" applyNumberFormat="1" applyFont="1" applyBorder="1" applyAlignment="1"/>
    <xf numFmtId="2" fontId="8" fillId="0" borderId="5" xfId="0" applyNumberFormat="1" applyFont="1" applyBorder="1" applyAlignment="1">
      <alignment horizontal="center"/>
    </xf>
    <xf numFmtId="2" fontId="10" fillId="0" borderId="0" xfId="0" applyNumberFormat="1" applyFont="1" applyAlignment="1">
      <alignment horizontal="center" vertical="center" wrapText="1"/>
    </xf>
    <xf numFmtId="2" fontId="8" fillId="0" borderId="1" xfId="0" applyNumberFormat="1" applyFont="1" applyBorder="1" applyAlignment="1">
      <alignment horizontal="right" wrapText="1"/>
    </xf>
    <xf numFmtId="2" fontId="8" fillId="0" borderId="5" xfId="0" applyNumberFormat="1" applyFont="1" applyBorder="1" applyAlignment="1">
      <alignment horizontal="right"/>
    </xf>
    <xf numFmtId="2" fontId="12" fillId="0" borderId="10" xfId="0" applyNumberFormat="1" applyFont="1" applyBorder="1" applyAlignment="1">
      <alignment horizontal="left" vertical="center" wrapText="1"/>
    </xf>
    <xf numFmtId="2" fontId="12" fillId="0" borderId="9" xfId="0" applyNumberFormat="1" applyFont="1" applyBorder="1" applyAlignment="1">
      <alignment horizontal="left" vertical="center" wrapText="1"/>
    </xf>
    <xf numFmtId="1" fontId="12" fillId="0" borderId="6" xfId="0" applyNumberFormat="1" applyFont="1" applyBorder="1" applyAlignment="1">
      <alignment horizontal="left" vertical="center" wrapText="1"/>
    </xf>
    <xf numFmtId="2" fontId="12" fillId="0" borderId="10" xfId="0" applyNumberFormat="1" applyFont="1" applyBorder="1" applyAlignment="1">
      <alignment horizontal="center" vertical="center" wrapText="1"/>
    </xf>
    <xf numFmtId="2" fontId="12" fillId="0" borderId="9"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1" fontId="12" fillId="0" borderId="9" xfId="0" applyNumberFormat="1" applyFont="1" applyBorder="1" applyAlignment="1">
      <alignment horizontal="center" vertical="center" wrapText="1"/>
    </xf>
    <xf numFmtId="0" fontId="4" fillId="0" borderId="10" xfId="0" applyFont="1" applyBorder="1"/>
    <xf numFmtId="0" fontId="4" fillId="0" borderId="9" xfId="0" applyFont="1" applyBorder="1"/>
    <xf numFmtId="2" fontId="5" fillId="0" borderId="4" xfId="0" applyNumberFormat="1" applyFont="1" applyBorder="1" applyAlignment="1">
      <alignment horizontal="left" vertical="top" wrapText="1"/>
    </xf>
    <xf numFmtId="2" fontId="5" fillId="0" borderId="3" xfId="0" applyNumberFormat="1" applyFont="1" applyBorder="1" applyAlignment="1">
      <alignment horizontal="left" vertical="top" wrapText="1"/>
    </xf>
    <xf numFmtId="2" fontId="5" fillId="0" borderId="2" xfId="0" applyNumberFormat="1" applyFont="1" applyBorder="1" applyAlignment="1">
      <alignment horizontal="left" vertical="top" wrapText="1"/>
    </xf>
    <xf numFmtId="2" fontId="5" fillId="0" borderId="0" xfId="0" applyNumberFormat="1" applyFont="1" applyAlignment="1">
      <alignment horizontal="center" vertical="center" wrapText="1"/>
    </xf>
    <xf numFmtId="167" fontId="8" fillId="0" borderId="1" xfId="0" applyNumberFormat="1" applyFont="1" applyBorder="1"/>
    <xf numFmtId="167" fontId="12" fillId="0" borderId="6" xfId="3" applyNumberFormat="1" applyFont="1" applyBorder="1" applyAlignment="1">
      <alignment vertical="center" wrapText="1"/>
    </xf>
    <xf numFmtId="167" fontId="8" fillId="0" borderId="1" xfId="0" applyNumberFormat="1" applyFont="1" applyBorder="1" applyAlignment="1">
      <alignment horizontal="right"/>
    </xf>
    <xf numFmtId="167" fontId="8" fillId="0" borderId="1" xfId="0" applyNumberFormat="1" applyFont="1" applyBorder="1" applyAlignment="1">
      <alignment horizontal="right" vertical="center" wrapText="1"/>
    </xf>
    <xf numFmtId="167" fontId="8" fillId="0" borderId="5" xfId="0" applyNumberFormat="1" applyFont="1" applyBorder="1" applyAlignment="1">
      <alignment horizontal="right" vertical="center" wrapText="1"/>
    </xf>
    <xf numFmtId="167" fontId="6" fillId="0" borderId="1" xfId="0" applyNumberFormat="1" applyFont="1" applyBorder="1" applyAlignment="1">
      <alignment horizontal="right"/>
    </xf>
    <xf numFmtId="0" fontId="8" fillId="0" borderId="14" xfId="0" applyFont="1" applyBorder="1" applyAlignment="1">
      <alignment vertical="top" wrapText="1"/>
    </xf>
    <xf numFmtId="0" fontId="8" fillId="0" borderId="0" xfId="0" applyFont="1" applyAlignment="1">
      <alignment vertical="top" wrapText="1"/>
    </xf>
    <xf numFmtId="2" fontId="8" fillId="0" borderId="1" xfId="0" applyNumberFormat="1" applyFont="1" applyBorder="1"/>
    <xf numFmtId="0" fontId="8" fillId="0" borderId="1" xfId="0" applyFont="1" applyBorder="1"/>
    <xf numFmtId="2" fontId="8" fillId="0" borderId="1" xfId="0" applyNumberFormat="1" applyFont="1" applyBorder="1" applyAlignment="1">
      <alignment wrapText="1"/>
    </xf>
    <xf numFmtId="2" fontId="8" fillId="0" borderId="8" xfId="0" applyNumberFormat="1" applyFont="1" applyBorder="1"/>
    <xf numFmtId="0" fontId="8" fillId="0" borderId="8" xfId="0" applyFont="1" applyBorder="1"/>
    <xf numFmtId="2" fontId="8" fillId="0" borderId="8" xfId="0" applyNumberFormat="1" applyFont="1" applyBorder="1" applyAlignment="1">
      <alignment wrapText="1"/>
    </xf>
    <xf numFmtId="2" fontId="8" fillId="0" borderId="8" xfId="1" applyNumberFormat="1" applyFont="1" applyBorder="1" applyAlignment="1"/>
    <xf numFmtId="0" fontId="6" fillId="0" borderId="5" xfId="0" applyFont="1" applyBorder="1" applyAlignment="1">
      <alignment horizontal="center" wrapText="1"/>
    </xf>
    <xf numFmtId="0" fontId="8" fillId="0" borderId="14" xfId="0" applyFont="1" applyBorder="1" applyAlignment="1">
      <alignment horizontal="center"/>
    </xf>
    <xf numFmtId="2" fontId="8" fillId="0" borderId="5" xfId="0" applyNumberFormat="1" applyFont="1" applyBorder="1" applyAlignment="1">
      <alignment horizontal="right" wrapText="1"/>
    </xf>
    <xf numFmtId="2" fontId="5" fillId="0" borderId="9" xfId="0" applyNumberFormat="1" applyFont="1" applyBorder="1" applyAlignment="1">
      <alignment horizontal="center" vertical="center" wrapText="1"/>
    </xf>
    <xf numFmtId="0" fontId="8" fillId="0" borderId="0" xfId="0" applyFont="1"/>
    <xf numFmtId="43" fontId="8" fillId="0" borderId="1" xfId="0" applyNumberFormat="1" applyFont="1" applyBorder="1"/>
    <xf numFmtId="165" fontId="8" fillId="0" borderId="1" xfId="0" applyNumberFormat="1" applyFont="1" applyBorder="1" applyAlignment="1">
      <alignment vertical="center" wrapText="1"/>
    </xf>
    <xf numFmtId="165" fontId="8" fillId="0" borderId="5" xfId="0" applyNumberFormat="1" applyFont="1" applyBorder="1" applyAlignment="1">
      <alignment vertical="center" wrapText="1"/>
    </xf>
    <xf numFmtId="165" fontId="6" fillId="0" borderId="1" xfId="0" applyNumberFormat="1" applyFont="1" applyBorder="1"/>
    <xf numFmtId="2" fontId="13" fillId="0" borderId="1" xfId="0" applyNumberFormat="1" applyFont="1" applyBorder="1" applyAlignment="1">
      <alignment horizontal="center" wrapText="1"/>
    </xf>
    <xf numFmtId="4" fontId="13" fillId="0" borderId="1" xfId="0" applyNumberFormat="1" applyFont="1" applyBorder="1" applyAlignment="1">
      <alignment horizontal="right" wrapText="1"/>
    </xf>
    <xf numFmtId="2" fontId="10" fillId="2" borderId="0" xfId="0" applyNumberFormat="1" applyFont="1" applyFill="1" applyAlignment="1">
      <alignment horizontal="center" vertical="center" wrapText="1"/>
    </xf>
    <xf numFmtId="2" fontId="10" fillId="2" borderId="10" xfId="0" applyNumberFormat="1" applyFont="1" applyFill="1" applyBorder="1" applyAlignment="1">
      <alignment horizontal="justify" vertical="center" wrapText="1"/>
    </xf>
    <xf numFmtId="2" fontId="10" fillId="2" borderId="9" xfId="0" applyNumberFormat="1" applyFont="1" applyFill="1" applyBorder="1" applyAlignment="1">
      <alignment horizontal="justify" vertical="center" wrapText="1"/>
    </xf>
    <xf numFmtId="1" fontId="10" fillId="0" borderId="9"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2" borderId="3" xfId="0" applyNumberFormat="1" applyFont="1" applyFill="1" applyBorder="1" applyAlignment="1">
      <alignment horizontal="center" wrapText="1"/>
    </xf>
    <xf numFmtId="4" fontId="10" fillId="2" borderId="1" xfId="0" applyNumberFormat="1" applyFont="1" applyFill="1" applyBorder="1" applyAlignment="1">
      <alignment horizontal="right" wrapText="1"/>
    </xf>
    <xf numFmtId="1" fontId="13" fillId="0" borderId="0" xfId="0" applyNumberFormat="1" applyFont="1" applyAlignment="1">
      <alignment horizontal="center" wrapText="1"/>
    </xf>
    <xf numFmtId="1" fontId="10" fillId="0" borderId="0" xfId="0" applyNumberFormat="1" applyFont="1" applyAlignment="1">
      <alignment horizontal="right" vertical="center" wrapText="1"/>
    </xf>
    <xf numFmtId="0" fontId="15" fillId="0" borderId="0" xfId="0" applyFont="1" applyAlignment="1">
      <alignment horizontal="center"/>
    </xf>
    <xf numFmtId="0" fontId="16" fillId="0" borderId="0" xfId="0" applyFont="1"/>
    <xf numFmtId="2" fontId="10" fillId="2" borderId="14" xfId="0" applyNumberFormat="1" applyFont="1" applyFill="1" applyBorder="1" applyAlignment="1">
      <alignment vertical="center" wrapText="1"/>
    </xf>
    <xf numFmtId="2" fontId="10" fillId="2" borderId="0" xfId="0" applyNumberFormat="1" applyFont="1" applyFill="1" applyAlignment="1">
      <alignment vertical="center" wrapText="1"/>
    </xf>
    <xf numFmtId="166" fontId="10" fillId="2" borderId="3" xfId="0" applyNumberFormat="1" applyFont="1" applyFill="1" applyBorder="1" applyAlignment="1">
      <alignment horizontal="right" vertical="top" wrapText="1"/>
    </xf>
    <xf numFmtId="166" fontId="10" fillId="2" borderId="2" xfId="0" applyNumberFormat="1" applyFont="1" applyFill="1" applyBorder="1" applyAlignment="1">
      <alignment horizontal="right" vertical="top" wrapText="1"/>
    </xf>
    <xf numFmtId="166" fontId="10" fillId="2" borderId="3" xfId="0" applyNumberFormat="1" applyFont="1" applyFill="1" applyBorder="1" applyAlignment="1">
      <alignment vertical="top" wrapText="1"/>
    </xf>
    <xf numFmtId="1" fontId="14" fillId="0" borderId="0" xfId="0" applyNumberFormat="1" applyFont="1" applyAlignment="1">
      <alignment vertical="center" wrapText="1"/>
    </xf>
    <xf numFmtId="166" fontId="10" fillId="2" borderId="0" xfId="0" applyNumberFormat="1" applyFont="1" applyFill="1" applyAlignment="1">
      <alignment vertical="top" wrapText="1"/>
    </xf>
    <xf numFmtId="1" fontId="13" fillId="0" borderId="0" xfId="0" applyNumberFormat="1" applyFont="1" applyAlignment="1">
      <alignment vertical="top" wrapText="1"/>
    </xf>
    <xf numFmtId="4" fontId="10" fillId="0" borderId="1" xfId="0" applyNumberFormat="1" applyFont="1" applyBorder="1" applyAlignment="1">
      <alignment horizontal="right" wrapText="1"/>
    </xf>
    <xf numFmtId="2" fontId="13" fillId="0" borderId="1" xfId="0" applyNumberFormat="1" applyFont="1" applyBorder="1" applyAlignment="1">
      <alignment horizontal="right" vertical="center" wrapText="1"/>
    </xf>
    <xf numFmtId="1" fontId="12" fillId="0" borderId="6" xfId="0" applyNumberFormat="1" applyFont="1" applyBorder="1" applyAlignment="1">
      <alignment horizontal="right" vertical="center" wrapText="1"/>
    </xf>
    <xf numFmtId="0" fontId="8" fillId="0" borderId="13" xfId="0" applyFont="1" applyBorder="1" applyAlignment="1">
      <alignment horizontal="center"/>
    </xf>
    <xf numFmtId="0" fontId="17" fillId="0" borderId="0" xfId="0" applyFont="1"/>
    <xf numFmtId="4" fontId="12" fillId="0" borderId="5" xfId="0" applyNumberFormat="1" applyFont="1" applyBorder="1" applyAlignment="1">
      <alignment wrapText="1"/>
    </xf>
    <xf numFmtId="4" fontId="12" fillId="0" borderId="8" xfId="0" applyNumberFormat="1" applyFont="1" applyBorder="1" applyAlignment="1">
      <alignment wrapText="1"/>
    </xf>
    <xf numFmtId="4" fontId="12" fillId="0" borderId="7" xfId="0" applyNumberFormat="1" applyFont="1" applyBorder="1" applyAlignment="1">
      <alignment wrapText="1"/>
    </xf>
    <xf numFmtId="2" fontId="12" fillId="0" borderId="13" xfId="0" applyNumberFormat="1" applyFont="1" applyBorder="1" applyAlignment="1">
      <alignment horizontal="left" vertical="center" wrapText="1"/>
    </xf>
    <xf numFmtId="2" fontId="12" fillId="0" borderId="12" xfId="0" applyNumberFormat="1" applyFont="1" applyBorder="1" applyAlignment="1">
      <alignment horizontal="left" vertical="center" wrapText="1"/>
    </xf>
    <xf numFmtId="2" fontId="12" fillId="0" borderId="11" xfId="0" applyNumberFormat="1" applyFont="1" applyBorder="1" applyAlignment="1">
      <alignment horizontal="left" vertical="center" wrapText="1"/>
    </xf>
    <xf numFmtId="0" fontId="11" fillId="0" borderId="13" xfId="0" applyFont="1" applyBorder="1" applyAlignment="1">
      <alignment horizontal="left" vertical="top" wrapText="1" shrinkToFit="1"/>
    </xf>
    <xf numFmtId="0" fontId="11" fillId="0" borderId="12" xfId="0" applyFont="1" applyBorder="1" applyAlignment="1">
      <alignment horizontal="left" vertical="top" wrapText="1" shrinkToFit="1"/>
    </xf>
    <xf numFmtId="0" fontId="11" fillId="0" borderId="11" xfId="0" applyFont="1" applyBorder="1" applyAlignment="1">
      <alignment horizontal="left" vertical="top" wrapText="1" shrinkToFit="1"/>
    </xf>
    <xf numFmtId="0" fontId="12" fillId="0" borderId="10" xfId="0" applyFont="1" applyBorder="1" applyAlignment="1">
      <alignment horizontal="left" vertical="top" wrapText="1" shrinkToFit="1"/>
    </xf>
    <xf numFmtId="0" fontId="12" fillId="0" borderId="9" xfId="0" applyFont="1" applyBorder="1" applyAlignment="1">
      <alignment horizontal="left" vertical="top" wrapText="1" shrinkToFit="1"/>
    </xf>
    <xf numFmtId="0" fontId="12" fillId="0" borderId="6" xfId="0" applyFont="1" applyBorder="1" applyAlignment="1">
      <alignment horizontal="left" vertical="top" wrapText="1" shrinkToFit="1"/>
    </xf>
    <xf numFmtId="1" fontId="12" fillId="0" borderId="11" xfId="0" applyNumberFormat="1" applyFont="1" applyBorder="1" applyAlignment="1">
      <alignment horizontal="center" wrapText="1"/>
    </xf>
    <xf numFmtId="1" fontId="12" fillId="0" borderId="15" xfId="0" applyNumberFormat="1" applyFont="1" applyBorder="1" applyAlignment="1">
      <alignment horizontal="center" wrapText="1"/>
    </xf>
    <xf numFmtId="1" fontId="12" fillId="0" borderId="6" xfId="0" applyNumberFormat="1" applyFont="1" applyBorder="1" applyAlignment="1">
      <alignment horizontal="center" wrapText="1"/>
    </xf>
    <xf numFmtId="2" fontId="12" fillId="0" borderId="5" xfId="0" applyNumberFormat="1" applyFont="1" applyBorder="1" applyAlignment="1">
      <alignment horizontal="center" wrapText="1"/>
    </xf>
    <xf numFmtId="2" fontId="12" fillId="0" borderId="7" xfId="0" applyNumberFormat="1" applyFont="1" applyBorder="1" applyAlignment="1">
      <alignment horizontal="center" wrapText="1"/>
    </xf>
    <xf numFmtId="2" fontId="12" fillId="0" borderId="8" xfId="0" applyNumberFormat="1" applyFont="1" applyBorder="1" applyAlignment="1">
      <alignment horizontal="center" wrapText="1"/>
    </xf>
    <xf numFmtId="4" fontId="12" fillId="0" borderId="5" xfId="0" applyNumberFormat="1" applyFont="1" applyBorder="1" applyAlignment="1">
      <alignment horizontal="right" wrapText="1"/>
    </xf>
    <xf numFmtId="4" fontId="12" fillId="0" borderId="7" xfId="0" applyNumberFormat="1" applyFont="1" applyBorder="1" applyAlignment="1">
      <alignment horizontal="right" wrapText="1"/>
    </xf>
    <xf numFmtId="4" fontId="12" fillId="0" borderId="8" xfId="0" applyNumberFormat="1" applyFont="1" applyBorder="1" applyAlignment="1">
      <alignment horizontal="right" wrapText="1"/>
    </xf>
    <xf numFmtId="0" fontId="6" fillId="0" borderId="4"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right" vertical="center" wrapText="1"/>
    </xf>
    <xf numFmtId="2" fontId="12" fillId="0" borderId="14" xfId="0" applyNumberFormat="1" applyFont="1" applyBorder="1" applyAlignment="1">
      <alignment horizontal="left" vertical="center" wrapText="1"/>
    </xf>
    <xf numFmtId="2" fontId="12" fillId="0" borderId="0" xfId="0" applyNumberFormat="1" applyFont="1" applyAlignment="1">
      <alignment horizontal="left" vertical="center" wrapText="1"/>
    </xf>
    <xf numFmtId="2" fontId="12" fillId="0" borderId="15" xfId="0" applyNumberFormat="1" applyFont="1" applyBorder="1" applyAlignment="1">
      <alignment horizontal="left" vertical="center" wrapText="1"/>
    </xf>
    <xf numFmtId="1" fontId="12" fillId="0" borderId="5" xfId="0" applyNumberFormat="1" applyFont="1" applyBorder="1" applyAlignment="1">
      <alignment horizontal="center" wrapText="1"/>
    </xf>
    <xf numFmtId="1" fontId="12" fillId="0" borderId="7" xfId="0" applyNumberFormat="1" applyFont="1" applyBorder="1" applyAlignment="1">
      <alignment horizontal="center" wrapText="1"/>
    </xf>
    <xf numFmtId="1" fontId="12" fillId="0" borderId="8" xfId="0" applyNumberFormat="1" applyFont="1" applyBorder="1" applyAlignment="1">
      <alignment horizontal="center" wrapText="1"/>
    </xf>
    <xf numFmtId="0" fontId="6" fillId="0" borderId="4"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2" fontId="8" fillId="0" borderId="12" xfId="0" applyNumberFormat="1"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8" fillId="0" borderId="13"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8" fillId="0" borderId="14" xfId="0" applyFont="1" applyBorder="1" applyAlignment="1">
      <alignment horizontal="center"/>
    </xf>
    <xf numFmtId="0" fontId="8" fillId="0" borderId="0" xfId="0" applyFont="1" applyAlignment="1">
      <alignment horizontal="left" vertical="top" wrapText="1"/>
    </xf>
    <xf numFmtId="0" fontId="8" fillId="0" borderId="15" xfId="0" applyFont="1" applyBorder="1" applyAlignment="1">
      <alignment horizontal="left" vertical="top" wrapText="1"/>
    </xf>
    <xf numFmtId="1" fontId="12" fillId="2" borderId="5" xfId="0" applyNumberFormat="1" applyFont="1" applyFill="1" applyBorder="1" applyAlignment="1">
      <alignment horizontal="center" wrapText="1"/>
    </xf>
    <xf numFmtId="1" fontId="12" fillId="2" borderId="7" xfId="0" applyNumberFormat="1" applyFont="1" applyFill="1" applyBorder="1" applyAlignment="1">
      <alignment horizontal="center" wrapText="1"/>
    </xf>
    <xf numFmtId="1" fontId="12" fillId="2" borderId="8" xfId="0" applyNumberFormat="1" applyFont="1" applyFill="1" applyBorder="1" applyAlignment="1">
      <alignment horizontal="center" wrapText="1"/>
    </xf>
    <xf numFmtId="4" fontId="10" fillId="2" borderId="1" xfId="0" applyNumberFormat="1" applyFont="1" applyFill="1" applyBorder="1" applyAlignment="1">
      <alignment horizontal="right" wrapText="1"/>
    </xf>
    <xf numFmtId="1" fontId="10" fillId="2" borderId="5" xfId="0" applyNumberFormat="1" applyFont="1" applyFill="1" applyBorder="1" applyAlignment="1">
      <alignment horizontal="center" wrapText="1"/>
    </xf>
    <xf numFmtId="1" fontId="10" fillId="2" borderId="7" xfId="0" applyNumberFormat="1" applyFont="1" applyFill="1" applyBorder="1" applyAlignment="1">
      <alignment horizontal="center" wrapText="1"/>
    </xf>
    <xf numFmtId="1" fontId="10" fillId="2" borderId="8" xfId="0" applyNumberFormat="1" applyFont="1" applyFill="1" applyBorder="1" applyAlignment="1">
      <alignment horizontal="center"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12" fillId="0" borderId="4" xfId="0" applyFont="1" applyBorder="1" applyAlignment="1">
      <alignment horizontal="left" vertical="top" wrapText="1" shrinkToFit="1"/>
    </xf>
    <xf numFmtId="0" fontId="12" fillId="0" borderId="3" xfId="0" applyFont="1" applyBorder="1" applyAlignment="1">
      <alignment horizontal="left" vertical="top" wrapText="1" shrinkToFit="1"/>
    </xf>
    <xf numFmtId="0" fontId="12" fillId="0" borderId="2" xfId="0" applyFont="1" applyBorder="1" applyAlignment="1">
      <alignment horizontal="left" vertical="top" wrapText="1" shrinkToFit="1"/>
    </xf>
    <xf numFmtId="1" fontId="14" fillId="0" borderId="4"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2" fontId="10" fillId="2" borderId="13" xfId="0" applyNumberFormat="1" applyFont="1" applyFill="1" applyBorder="1" applyAlignment="1">
      <alignment horizontal="left" vertical="top" wrapText="1"/>
    </xf>
    <xf numFmtId="2" fontId="10" fillId="2" borderId="12" xfId="0" applyNumberFormat="1" applyFont="1" applyFill="1" applyBorder="1" applyAlignment="1">
      <alignment horizontal="left" vertical="top" wrapText="1"/>
    </xf>
    <xf numFmtId="2" fontId="10" fillId="2" borderId="11" xfId="0" applyNumberFormat="1" applyFont="1" applyFill="1" applyBorder="1" applyAlignment="1">
      <alignment horizontal="left" vertical="top" wrapText="1"/>
    </xf>
    <xf numFmtId="1" fontId="10" fillId="0" borderId="1" xfId="0" applyNumberFormat="1" applyFont="1" applyBorder="1" applyAlignment="1">
      <alignment horizontal="right" vertical="center" wrapText="1"/>
    </xf>
    <xf numFmtId="4" fontId="13" fillId="0" borderId="1" xfId="0" applyNumberFormat="1" applyFont="1" applyBorder="1" applyAlignment="1">
      <alignment horizontal="right" wrapText="1"/>
    </xf>
    <xf numFmtId="1" fontId="13" fillId="0" borderId="1" xfId="0" applyNumberFormat="1" applyFont="1" applyBorder="1" applyAlignment="1">
      <alignment horizontal="right" vertical="top" wrapText="1"/>
    </xf>
    <xf numFmtId="2" fontId="10" fillId="2" borderId="5" xfId="0" applyNumberFormat="1" applyFont="1" applyFill="1" applyBorder="1" applyAlignment="1">
      <alignment horizontal="center" wrapText="1"/>
    </xf>
    <xf numFmtId="2" fontId="10" fillId="2" borderId="7" xfId="0" applyNumberFormat="1" applyFont="1" applyFill="1" applyBorder="1" applyAlignment="1">
      <alignment horizontal="center" wrapText="1"/>
    </xf>
    <xf numFmtId="2" fontId="10" fillId="2" borderId="8" xfId="0" applyNumberFormat="1" applyFont="1" applyFill="1" applyBorder="1" applyAlignment="1">
      <alignment horizontal="center" wrapText="1"/>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wrapText="1"/>
    </xf>
    <xf numFmtId="0" fontId="3" fillId="0" borderId="3" xfId="0" applyFont="1" applyBorder="1" applyAlignment="1">
      <alignment horizontal="right" vertical="center" wrapText="1"/>
    </xf>
    <xf numFmtId="0" fontId="3" fillId="0" borderId="2" xfId="0" applyFont="1" applyBorder="1" applyAlignment="1">
      <alignment horizontal="right"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4" fillId="0" borderId="13" xfId="0" applyFont="1" applyBorder="1" applyAlignment="1">
      <alignment horizontal="center" vertical="top"/>
    </xf>
    <xf numFmtId="0" fontId="4" fillId="0" borderId="14" xfId="0" applyFont="1" applyBorder="1" applyAlignment="1">
      <alignment horizontal="center" vertical="top"/>
    </xf>
    <xf numFmtId="0" fontId="4" fillId="0" borderId="1" xfId="0" applyFont="1" applyBorder="1" applyAlignment="1">
      <alignment horizontal="center" vertical="center"/>
    </xf>
    <xf numFmtId="2" fontId="4" fillId="0" borderId="1" xfId="0" applyNumberFormat="1" applyFont="1" applyBorder="1" applyAlignment="1">
      <alignment horizontal="center"/>
    </xf>
    <xf numFmtId="0" fontId="4" fillId="0" borderId="1" xfId="0" applyFont="1" applyBorder="1" applyAlignment="1">
      <alignment horizontal="center"/>
    </xf>
    <xf numFmtId="2" fontId="4" fillId="0" borderId="1" xfId="0" applyNumberFormat="1" applyFont="1" applyBorder="1" applyAlignment="1">
      <alignment horizontal="right" wrapText="1"/>
    </xf>
    <xf numFmtId="2" fontId="4" fillId="0" borderId="1" xfId="1" applyNumberFormat="1" applyFont="1" applyBorder="1" applyAlignment="1">
      <alignment horizontal="right"/>
    </xf>
    <xf numFmtId="0" fontId="8" fillId="0" borderId="14" xfId="0" applyFont="1" applyBorder="1" applyAlignment="1">
      <alignment horizontal="left" vertical="top" wrapText="1"/>
    </xf>
    <xf numFmtId="2" fontId="8" fillId="0" borderId="5" xfId="0" applyNumberFormat="1" applyFont="1" applyBorder="1" applyAlignment="1">
      <alignment horizontal="center"/>
    </xf>
    <xf numFmtId="2" fontId="8" fillId="0" borderId="7" xfId="0" applyNumberFormat="1" applyFont="1" applyBorder="1" applyAlignment="1">
      <alignment horizontal="center"/>
    </xf>
    <xf numFmtId="2" fontId="8" fillId="0" borderId="5" xfId="1" applyNumberFormat="1" applyFont="1" applyBorder="1" applyAlignment="1"/>
    <xf numFmtId="2" fontId="8" fillId="0" borderId="7" xfId="1" applyNumberFormat="1" applyFont="1" applyBorder="1" applyAlignment="1"/>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9" fillId="0" borderId="4" xfId="0" applyFont="1" applyBorder="1" applyAlignment="1">
      <alignment horizontal="left" vertical="top" wrapText="1" shrinkToFit="1"/>
    </xf>
    <xf numFmtId="0" fontId="9" fillId="0" borderId="3" xfId="0" applyFont="1" applyBorder="1" applyAlignment="1">
      <alignment horizontal="left" vertical="top" wrapText="1" shrinkToFit="1"/>
    </xf>
    <xf numFmtId="0" fontId="9" fillId="0" borderId="2" xfId="0" applyFont="1" applyBorder="1" applyAlignment="1">
      <alignment horizontal="left" vertical="top" wrapText="1" shrinkToFit="1"/>
    </xf>
    <xf numFmtId="0" fontId="8" fillId="0" borderId="5" xfId="0" applyFont="1" applyBorder="1" applyAlignment="1">
      <alignment horizontal="center" vertical="top"/>
    </xf>
    <xf numFmtId="0" fontId="8" fillId="0" borderId="7" xfId="0" applyFont="1" applyBorder="1" applyAlignment="1">
      <alignment horizontal="center" vertical="top"/>
    </xf>
    <xf numFmtId="0" fontId="8" fillId="2" borderId="13" xfId="0" applyFont="1" applyFill="1" applyBorder="1" applyAlignment="1">
      <alignment horizontal="left" vertical="top" wrapText="1"/>
    </xf>
    <xf numFmtId="0" fontId="8" fillId="2" borderId="12" xfId="0" applyFont="1" applyFill="1" applyBorder="1" applyAlignment="1">
      <alignment horizontal="left" vertical="top" wrapText="1"/>
    </xf>
    <xf numFmtId="2" fontId="8" fillId="0" borderId="1" xfId="0" applyNumberFormat="1"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5" fillId="0" borderId="5" xfId="1" applyNumberFormat="1" applyFont="1" applyBorder="1" applyAlignment="1">
      <alignment horizontal="right"/>
    </xf>
    <xf numFmtId="0" fontId="5" fillId="0" borderId="8" xfId="1" applyNumberFormat="1" applyFont="1" applyBorder="1" applyAlignment="1">
      <alignment horizontal="right"/>
    </xf>
    <xf numFmtId="1" fontId="5" fillId="0" borderId="5" xfId="0" applyNumberFormat="1" applyFont="1" applyBorder="1" applyAlignment="1">
      <alignment horizontal="center" vertical="top" wrapText="1"/>
    </xf>
    <xf numFmtId="1" fontId="5" fillId="0" borderId="8" xfId="0" applyNumberFormat="1" applyFont="1" applyBorder="1" applyAlignment="1">
      <alignment horizontal="center" vertical="top" wrapText="1"/>
    </xf>
    <xf numFmtId="166" fontId="5" fillId="0" borderId="5" xfId="0" applyNumberFormat="1" applyFont="1" applyBorder="1" applyAlignment="1">
      <alignment horizontal="center" vertical="top" wrapText="1"/>
    </xf>
    <xf numFmtId="166" fontId="5" fillId="0" borderId="8" xfId="0" applyNumberFormat="1" applyFont="1" applyBorder="1" applyAlignment="1">
      <alignment horizontal="center" vertical="top" wrapText="1"/>
    </xf>
    <xf numFmtId="2" fontId="5" fillId="0" borderId="5" xfId="0" applyNumberFormat="1" applyFont="1" applyBorder="1" applyAlignment="1">
      <alignment horizontal="center" wrapText="1"/>
    </xf>
    <xf numFmtId="2" fontId="5" fillId="0" borderId="8" xfId="0" applyNumberFormat="1" applyFont="1" applyBorder="1" applyAlignment="1">
      <alignment horizontal="center"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2" xfId="0" applyFont="1" applyFill="1" applyBorder="1" applyAlignment="1">
      <alignment horizontal="left" vertical="top" wrapText="1"/>
    </xf>
    <xf numFmtId="2" fontId="5" fillId="0" borderId="4" xfId="0" applyNumberFormat="1" applyFont="1" applyBorder="1" applyAlignment="1">
      <alignment horizontal="left" vertical="top" wrapText="1"/>
    </xf>
    <xf numFmtId="2" fontId="5" fillId="0" borderId="3" xfId="0" applyNumberFormat="1" applyFont="1" applyBorder="1" applyAlignment="1">
      <alignment horizontal="left" vertical="top" wrapText="1"/>
    </xf>
    <xf numFmtId="2" fontId="5" fillId="0" borderId="2" xfId="0" applyNumberFormat="1" applyFont="1" applyBorder="1" applyAlignment="1">
      <alignment horizontal="left" vertical="top" wrapText="1"/>
    </xf>
    <xf numFmtId="4" fontId="5" fillId="0" borderId="5" xfId="0" applyNumberFormat="1" applyFont="1" applyBorder="1" applyAlignment="1">
      <alignment horizontal="right" wrapText="1"/>
    </xf>
    <xf numFmtId="4" fontId="5" fillId="0" borderId="8" xfId="0" applyNumberFormat="1" applyFont="1" applyBorder="1" applyAlignment="1">
      <alignment horizontal="right" wrapText="1"/>
    </xf>
    <xf numFmtId="0" fontId="5" fillId="2" borderId="5"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center"/>
    </xf>
    <xf numFmtId="0" fontId="5" fillId="0" borderId="8" xfId="0" applyFont="1" applyBorder="1" applyAlignment="1">
      <alignment horizontal="center"/>
    </xf>
    <xf numFmtId="2" fontId="5" fillId="0" borderId="5" xfId="1" applyNumberFormat="1" applyFont="1" applyBorder="1" applyAlignment="1">
      <alignment horizontal="center"/>
    </xf>
    <xf numFmtId="2" fontId="5" fillId="0" borderId="8" xfId="1" applyNumberFormat="1" applyFont="1" applyBorder="1" applyAlignment="1">
      <alignment horizont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1" fontId="5" fillId="0" borderId="5" xfId="0" applyNumberFormat="1" applyFont="1" applyBorder="1" applyAlignment="1">
      <alignment horizontal="center" wrapText="1"/>
    </xf>
    <xf numFmtId="1" fontId="5" fillId="0" borderId="7" xfId="0" applyNumberFormat="1" applyFont="1" applyBorder="1" applyAlignment="1">
      <alignment horizontal="center" wrapText="1"/>
    </xf>
    <xf numFmtId="1" fontId="5" fillId="0" borderId="8" xfId="0" applyNumberFormat="1" applyFont="1" applyBorder="1" applyAlignment="1">
      <alignment horizontal="center" wrapText="1"/>
    </xf>
    <xf numFmtId="166" fontId="5" fillId="2" borderId="5" xfId="0" applyNumberFormat="1" applyFont="1" applyFill="1" applyBorder="1" applyAlignment="1">
      <alignment horizontal="center" wrapText="1"/>
    </xf>
    <xf numFmtId="166" fontId="5" fillId="2" borderId="7" xfId="0" applyNumberFormat="1" applyFont="1" applyFill="1" applyBorder="1" applyAlignment="1">
      <alignment horizontal="center" wrapText="1"/>
    </xf>
    <xf numFmtId="166" fontId="5" fillId="2" borderId="8" xfId="0" applyNumberFormat="1" applyFont="1" applyFill="1" applyBorder="1" applyAlignment="1">
      <alignment horizontal="center" wrapText="1"/>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top"/>
    </xf>
    <xf numFmtId="2" fontId="5" fillId="0" borderId="7" xfId="0" applyNumberFormat="1" applyFont="1" applyBorder="1" applyAlignment="1">
      <alignment horizontal="center" wrapText="1"/>
    </xf>
    <xf numFmtId="4" fontId="5" fillId="0" borderId="7" xfId="0" applyNumberFormat="1" applyFont="1" applyBorder="1" applyAlignment="1">
      <alignment horizontal="right"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cellXfs>
  <cellStyles count="4">
    <cellStyle name="Comma" xfId="1" builtinId="3"/>
    <cellStyle name="Currency 2" xfId="2" xr:uid="{00000000-0005-0000-0000-000001000000}"/>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SR%202023/CH-23%20Dismantling.xls" TargetMode="External"/><Relationship Id="rId1" Type="http://schemas.openxmlformats.org/officeDocument/2006/relationships/externalLinkPath" Target="/DSR%202023/CH-23%20Dismant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sheetName val="schedule"/>
      <sheetName val="Analysis"/>
      <sheetName val="CS"/>
      <sheetName val="value"/>
    </sheetNames>
    <sheetDataSet>
      <sheetData sheetId="0" refreshError="1"/>
      <sheetData sheetId="1" refreshError="1"/>
      <sheetData sheetId="2" refreshError="1">
        <row r="3">
          <cell r="B3" t="str">
            <v>Demolishing lime concrete without damaging the structure and disposal of debris as directed at all levels</v>
          </cell>
        </row>
        <row r="20">
          <cell r="B20" t="str">
            <v>Demolishing plain cement concrete including disposal of debris as directed for all levels</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opLeftCell="A6" workbookViewId="0">
      <selection sqref="A1:N1"/>
    </sheetView>
  </sheetViews>
  <sheetFormatPr defaultRowHeight="14.4"/>
  <cols>
    <col min="1" max="1" width="6.6640625" customWidth="1"/>
    <col min="2" max="2" width="11.33203125" customWidth="1"/>
    <col min="4" max="4" width="10.33203125" customWidth="1"/>
    <col min="7" max="7" width="13.6640625" customWidth="1"/>
    <col min="8" max="8" width="16.33203125" customWidth="1"/>
    <col min="9" max="9" width="6.44140625" customWidth="1"/>
    <col min="14" max="14" width="13.33203125" customWidth="1"/>
  </cols>
  <sheetData>
    <row r="1" spans="1:16" ht="18">
      <c r="A1" s="126" t="s">
        <v>28</v>
      </c>
      <c r="B1" s="127"/>
      <c r="C1" s="127"/>
      <c r="D1" s="127"/>
      <c r="E1" s="127"/>
      <c r="F1" s="127"/>
      <c r="G1" s="127"/>
      <c r="H1" s="127"/>
      <c r="I1" s="127"/>
      <c r="J1" s="127"/>
      <c r="K1" s="127"/>
      <c r="L1" s="127"/>
      <c r="M1" s="127"/>
      <c r="N1" s="127"/>
    </row>
    <row r="2" spans="1:16" ht="36.75" customHeight="1">
      <c r="A2" s="128" t="s">
        <v>26</v>
      </c>
      <c r="B2" s="129"/>
      <c r="C2" s="129"/>
      <c r="D2" s="129"/>
      <c r="E2" s="129"/>
      <c r="F2" s="129"/>
      <c r="G2" s="129"/>
      <c r="H2" s="129"/>
      <c r="I2" s="129"/>
      <c r="J2" s="129"/>
      <c r="K2" s="129"/>
      <c r="L2" s="129"/>
      <c r="M2" s="129"/>
      <c r="N2" s="129"/>
    </row>
    <row r="3" spans="1:16" ht="33.75" customHeight="1">
      <c r="A3" s="8" t="s">
        <v>13</v>
      </c>
      <c r="B3" s="8" t="s">
        <v>12</v>
      </c>
      <c r="C3" s="170" t="s">
        <v>11</v>
      </c>
      <c r="D3" s="171"/>
      <c r="E3" s="171"/>
      <c r="F3" s="171"/>
      <c r="G3" s="171"/>
      <c r="H3" s="171"/>
      <c r="I3" s="171"/>
      <c r="J3" s="172"/>
      <c r="K3" s="7" t="s">
        <v>10</v>
      </c>
      <c r="L3" s="7" t="s">
        <v>9</v>
      </c>
      <c r="M3" s="7" t="s">
        <v>22</v>
      </c>
      <c r="N3" s="6" t="s">
        <v>23</v>
      </c>
      <c r="P3" s="16" t="s">
        <v>24</v>
      </c>
    </row>
    <row r="4" spans="1:16" ht="119.4" customHeight="1">
      <c r="A4" s="173">
        <v>1</v>
      </c>
      <c r="B4" s="175">
        <v>1.3</v>
      </c>
      <c r="C4" s="137" t="s">
        <v>17</v>
      </c>
      <c r="D4" s="137"/>
      <c r="E4" s="137"/>
      <c r="F4" s="137"/>
      <c r="G4" s="137"/>
      <c r="H4" s="137"/>
      <c r="I4" s="137"/>
      <c r="J4" s="138"/>
      <c r="K4" s="176">
        <v>2</v>
      </c>
      <c r="L4" s="177" t="s">
        <v>7</v>
      </c>
      <c r="M4" s="178">
        <v>2069</v>
      </c>
      <c r="N4" s="179">
        <f>M4*K4</f>
        <v>4138</v>
      </c>
    </row>
    <row r="5" spans="1:16" ht="18" customHeight="1">
      <c r="A5" s="174"/>
      <c r="B5" s="175"/>
      <c r="C5" s="180" t="s">
        <v>18</v>
      </c>
      <c r="D5" s="137"/>
      <c r="E5" s="137"/>
      <c r="F5" s="137"/>
      <c r="G5" s="137"/>
      <c r="H5" s="137"/>
      <c r="I5" s="137"/>
      <c r="J5" s="138"/>
      <c r="K5" s="176"/>
      <c r="L5" s="177"/>
      <c r="M5" s="178"/>
      <c r="N5" s="179"/>
    </row>
    <row r="6" spans="1:16" ht="85.5" customHeight="1">
      <c r="A6" s="13">
        <v>2</v>
      </c>
      <c r="B6" s="5">
        <v>13.2</v>
      </c>
      <c r="C6" s="125" t="s">
        <v>19</v>
      </c>
      <c r="D6" s="125"/>
      <c r="E6" s="125"/>
      <c r="F6" s="125"/>
      <c r="G6" s="125"/>
      <c r="H6" s="125"/>
      <c r="I6" s="125"/>
      <c r="J6" s="125"/>
      <c r="K6" s="4">
        <v>2</v>
      </c>
      <c r="L6" s="3" t="s">
        <v>7</v>
      </c>
      <c r="M6" s="15">
        <v>4119</v>
      </c>
      <c r="N6" s="14">
        <f>M6*K6</f>
        <v>8238</v>
      </c>
    </row>
    <row r="7" spans="1:16" ht="67.5" customHeight="1">
      <c r="A7" s="190">
        <v>3</v>
      </c>
      <c r="B7" s="190">
        <v>3.9</v>
      </c>
      <c r="C7" s="192" t="s">
        <v>20</v>
      </c>
      <c r="D7" s="193"/>
      <c r="E7" s="193"/>
      <c r="F7" s="193"/>
      <c r="G7" s="193"/>
      <c r="H7" s="193"/>
      <c r="I7" s="193"/>
      <c r="J7" s="193"/>
      <c r="K7" s="194">
        <v>30</v>
      </c>
      <c r="L7" s="195" t="s">
        <v>16</v>
      </c>
      <c r="M7" s="181">
        <v>481</v>
      </c>
      <c r="N7" s="183">
        <f>M7*K7</f>
        <v>14430</v>
      </c>
    </row>
    <row r="8" spans="1:16">
      <c r="A8" s="191"/>
      <c r="B8" s="191"/>
      <c r="C8" s="185" t="s">
        <v>21</v>
      </c>
      <c r="D8" s="186"/>
      <c r="E8" s="186"/>
      <c r="F8" s="186"/>
      <c r="G8" s="186"/>
      <c r="H8" s="186"/>
      <c r="I8" s="186"/>
      <c r="J8" s="186"/>
      <c r="K8" s="194"/>
      <c r="L8" s="196"/>
      <c r="M8" s="182"/>
      <c r="N8" s="184"/>
    </row>
    <row r="9" spans="1:16" ht="51" customHeight="1">
      <c r="A9" s="10">
        <v>4</v>
      </c>
      <c r="B9" s="17" t="s">
        <v>25</v>
      </c>
      <c r="C9" s="187" t="s">
        <v>27</v>
      </c>
      <c r="D9" s="188"/>
      <c r="E9" s="188"/>
      <c r="F9" s="188"/>
      <c r="G9" s="188"/>
      <c r="H9" s="188"/>
      <c r="I9" s="188"/>
      <c r="J9" s="189"/>
      <c r="K9" s="9">
        <v>2</v>
      </c>
      <c r="L9" s="9" t="s">
        <v>7</v>
      </c>
      <c r="M9" s="11">
        <v>480</v>
      </c>
      <c r="N9" s="12">
        <f>M9*K9</f>
        <v>960</v>
      </c>
    </row>
    <row r="10" spans="1:16" ht="15.6">
      <c r="A10" s="164" t="s">
        <v>5</v>
      </c>
      <c r="B10" s="165"/>
      <c r="C10" s="165"/>
      <c r="D10" s="165"/>
      <c r="E10" s="165"/>
      <c r="F10" s="165"/>
      <c r="G10" s="165"/>
      <c r="H10" s="165"/>
      <c r="I10" s="165"/>
      <c r="J10" s="165"/>
      <c r="K10" s="165"/>
      <c r="L10" s="165"/>
      <c r="M10" s="166"/>
      <c r="N10" s="1">
        <f>SUM(N4:N9)</f>
        <v>27766</v>
      </c>
    </row>
    <row r="11" spans="1:16" ht="15.6">
      <c r="A11" s="164" t="s">
        <v>4</v>
      </c>
      <c r="B11" s="165"/>
      <c r="C11" s="165"/>
      <c r="D11" s="165"/>
      <c r="E11" s="165"/>
      <c r="F11" s="165"/>
      <c r="G11" s="165"/>
      <c r="H11" s="165"/>
      <c r="I11" s="165"/>
      <c r="J11" s="165"/>
      <c r="K11" s="165"/>
      <c r="L11" s="165"/>
      <c r="M11" s="166"/>
      <c r="N11" s="2">
        <f>ROUND((N10*100/105),2)</f>
        <v>26443.81</v>
      </c>
    </row>
    <row r="12" spans="1:16" ht="15.6">
      <c r="A12" s="164" t="s">
        <v>3</v>
      </c>
      <c r="B12" s="165"/>
      <c r="C12" s="165"/>
      <c r="D12" s="165"/>
      <c r="E12" s="165"/>
      <c r="F12" s="165"/>
      <c r="G12" s="165"/>
      <c r="H12" s="165"/>
      <c r="I12" s="165"/>
      <c r="J12" s="165"/>
      <c r="K12" s="165"/>
      <c r="L12" s="165"/>
      <c r="M12" s="166"/>
      <c r="N12" s="18">
        <f>N11*1.2</f>
        <v>31732.572</v>
      </c>
    </row>
    <row r="13" spans="1:16" ht="15.6">
      <c r="A13" s="167" t="s">
        <v>2</v>
      </c>
      <c r="B13" s="168"/>
      <c r="C13" s="168"/>
      <c r="D13" s="168"/>
      <c r="E13" s="168"/>
      <c r="F13" s="168"/>
      <c r="G13" s="168"/>
      <c r="H13" s="168"/>
      <c r="I13" s="168"/>
      <c r="J13" s="168"/>
      <c r="K13" s="168"/>
      <c r="L13" s="168"/>
      <c r="M13" s="169"/>
      <c r="N13" s="19">
        <f>N12*0.18</f>
        <v>5711.8629599999995</v>
      </c>
    </row>
    <row r="14" spans="1:16" ht="15.6">
      <c r="A14" s="167" t="s">
        <v>1</v>
      </c>
      <c r="B14" s="168"/>
      <c r="C14" s="168"/>
      <c r="D14" s="168"/>
      <c r="E14" s="168"/>
      <c r="F14" s="168"/>
      <c r="G14" s="168"/>
      <c r="H14" s="168"/>
      <c r="I14" s="168"/>
      <c r="J14" s="168"/>
      <c r="K14" s="168"/>
      <c r="L14" s="168"/>
      <c r="M14" s="169"/>
      <c r="N14" s="20">
        <f>N12+N13</f>
        <v>37444.434959999999</v>
      </c>
    </row>
    <row r="15" spans="1:16" ht="15.6">
      <c r="A15" s="164" t="s">
        <v>0</v>
      </c>
      <c r="B15" s="165"/>
      <c r="C15" s="165"/>
      <c r="D15" s="165"/>
      <c r="E15" s="165"/>
      <c r="F15" s="165"/>
      <c r="G15" s="165"/>
      <c r="H15" s="165"/>
      <c r="I15" s="165"/>
      <c r="J15" s="165"/>
      <c r="K15" s="165"/>
      <c r="L15" s="165"/>
      <c r="M15" s="166"/>
      <c r="N15" s="21">
        <f>ROUND(N14,0)</f>
        <v>37444</v>
      </c>
    </row>
  </sheetData>
  <mergeCells count="27">
    <mergeCell ref="A10:M10"/>
    <mergeCell ref="M7:M8"/>
    <mergeCell ref="N7:N8"/>
    <mergeCell ref="C8:J8"/>
    <mergeCell ref="C6:J6"/>
    <mergeCell ref="C9:J9"/>
    <mergeCell ref="A7:A8"/>
    <mergeCell ref="B7:B8"/>
    <mergeCell ref="C7:J7"/>
    <mergeCell ref="K7:K8"/>
    <mergeCell ref="L7:L8"/>
    <mergeCell ref="A1:N1"/>
    <mergeCell ref="A2:N2"/>
    <mergeCell ref="C3:J3"/>
    <mergeCell ref="A4:A5"/>
    <mergeCell ref="B4:B5"/>
    <mergeCell ref="C4:J4"/>
    <mergeCell ref="K4:K5"/>
    <mergeCell ref="L4:L5"/>
    <mergeCell ref="M4:M5"/>
    <mergeCell ref="N4:N5"/>
    <mergeCell ref="C5:J5"/>
    <mergeCell ref="A15:M15"/>
    <mergeCell ref="A11:M11"/>
    <mergeCell ref="A12:M12"/>
    <mergeCell ref="A13:M13"/>
    <mergeCell ref="A14:M14"/>
  </mergeCells>
  <pageMargins left="0.38" right="0.28999999999999998" top="0.21" bottom="0.38" header="0.12" footer="0.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tabSelected="1" view="pageBreakPreview" zoomScaleNormal="100" zoomScaleSheetLayoutView="100" workbookViewId="0">
      <selection activeCell="M30" sqref="M30"/>
    </sheetView>
  </sheetViews>
  <sheetFormatPr defaultRowHeight="14.4"/>
  <cols>
    <col min="1" max="1" width="3.88671875" customWidth="1"/>
    <col min="2" max="2" width="42" customWidth="1"/>
    <col min="3" max="3" width="15.44140625" customWidth="1"/>
    <col min="5" max="5" width="4.44140625" customWidth="1"/>
    <col min="6" max="6" width="3" customWidth="1"/>
    <col min="7" max="7" width="3.6640625" customWidth="1"/>
    <col min="8" max="8" width="2.6640625" customWidth="1"/>
    <col min="13" max="13" width="11.88671875" customWidth="1"/>
    <col min="14" max="14" width="10.33203125" bestFit="1" customWidth="1"/>
  </cols>
  <sheetData>
    <row r="1" spans="1:13" ht="47.25" customHeight="1">
      <c r="A1" s="236" t="s">
        <v>67</v>
      </c>
      <c r="B1" s="237"/>
      <c r="C1" s="237"/>
      <c r="D1" s="237"/>
      <c r="E1" s="237"/>
      <c r="F1" s="237"/>
      <c r="G1" s="237"/>
      <c r="H1" s="237"/>
      <c r="I1" s="237"/>
      <c r="J1" s="237"/>
      <c r="K1" s="237"/>
      <c r="L1" s="237"/>
      <c r="M1" s="237"/>
    </row>
    <row r="2" spans="1:13" ht="28.2">
      <c r="A2" s="57" t="s">
        <v>13</v>
      </c>
      <c r="B2" s="130" t="s">
        <v>11</v>
      </c>
      <c r="C2" s="131"/>
      <c r="D2" s="131"/>
      <c r="E2" s="131"/>
      <c r="F2" s="131"/>
      <c r="G2" s="131"/>
      <c r="H2" s="131"/>
      <c r="I2" s="132"/>
      <c r="J2" s="7" t="s">
        <v>10</v>
      </c>
      <c r="K2" s="7" t="s">
        <v>9</v>
      </c>
      <c r="L2" s="7" t="s">
        <v>22</v>
      </c>
      <c r="M2" s="6" t="s">
        <v>23</v>
      </c>
    </row>
    <row r="3" spans="1:13" s="41" customFormat="1" ht="135.6" customHeight="1">
      <c r="A3" s="119">
        <v>1</v>
      </c>
      <c r="B3" s="95" t="s">
        <v>35</v>
      </c>
      <c r="C3" s="96"/>
      <c r="D3" s="96"/>
      <c r="E3" s="96"/>
      <c r="F3" s="96"/>
      <c r="G3" s="96"/>
      <c r="H3" s="96"/>
      <c r="I3" s="97"/>
      <c r="J3" s="104">
        <f>I5</f>
        <v>30</v>
      </c>
      <c r="K3" s="107" t="s">
        <v>7</v>
      </c>
      <c r="L3" s="107"/>
      <c r="M3" s="110">
        <f>L3*J3</f>
        <v>0</v>
      </c>
    </row>
    <row r="4" spans="1:13" s="41" customFormat="1" ht="15.6" customHeight="1">
      <c r="A4" s="120"/>
      <c r="B4" s="116" t="s">
        <v>36</v>
      </c>
      <c r="C4" s="117"/>
      <c r="D4" s="117"/>
      <c r="E4" s="117"/>
      <c r="F4" s="117"/>
      <c r="G4" s="117"/>
      <c r="H4" s="117"/>
      <c r="I4" s="118"/>
      <c r="J4" s="105"/>
      <c r="K4" s="108"/>
      <c r="L4" s="108"/>
      <c r="M4" s="111"/>
    </row>
    <row r="5" spans="1:13" s="41" customFormat="1" ht="15.6">
      <c r="A5" s="120"/>
      <c r="B5" s="28"/>
      <c r="C5" s="29"/>
      <c r="D5" s="29"/>
      <c r="E5" s="35">
        <v>3</v>
      </c>
      <c r="F5" s="29" t="s">
        <v>15</v>
      </c>
      <c r="G5" s="34">
        <v>10</v>
      </c>
      <c r="H5" s="29" t="s">
        <v>8</v>
      </c>
      <c r="I5" s="30">
        <f>E5*G5</f>
        <v>30</v>
      </c>
      <c r="J5" s="106"/>
      <c r="K5" s="109"/>
      <c r="L5" s="109"/>
      <c r="M5" s="112"/>
    </row>
    <row r="6" spans="1:13" s="41" customFormat="1" ht="15.6" customHeight="1">
      <c r="A6" s="120"/>
      <c r="B6" s="95" t="s">
        <v>37</v>
      </c>
      <c r="C6" s="96"/>
      <c r="D6" s="96"/>
      <c r="E6" s="96"/>
      <c r="F6" s="96"/>
      <c r="G6" s="96"/>
      <c r="H6" s="96"/>
      <c r="I6" s="97"/>
      <c r="J6" s="104">
        <f>I7</f>
        <v>30</v>
      </c>
      <c r="K6" s="107" t="s">
        <v>7</v>
      </c>
      <c r="L6" s="107"/>
      <c r="M6" s="110"/>
    </row>
    <row r="7" spans="1:13" s="41" customFormat="1" ht="15.6">
      <c r="A7" s="121"/>
      <c r="B7" s="28"/>
      <c r="C7" s="29"/>
      <c r="D7" s="29"/>
      <c r="E7" s="35">
        <v>3</v>
      </c>
      <c r="F7" s="29" t="s">
        <v>15</v>
      </c>
      <c r="G7" s="34">
        <v>10</v>
      </c>
      <c r="H7" s="29" t="s">
        <v>8</v>
      </c>
      <c r="I7" s="30">
        <f>G7*E7</f>
        <v>30</v>
      </c>
      <c r="J7" s="106"/>
      <c r="K7" s="109"/>
      <c r="L7" s="109"/>
      <c r="M7" s="112"/>
    </row>
    <row r="8" spans="1:13" s="41" customFormat="1" ht="134.25" customHeight="1">
      <c r="A8" s="119">
        <v>2</v>
      </c>
      <c r="B8" s="98" t="s">
        <v>29</v>
      </c>
      <c r="C8" s="99"/>
      <c r="D8" s="99"/>
      <c r="E8" s="99"/>
      <c r="F8" s="99"/>
      <c r="G8" s="99"/>
      <c r="H8" s="99"/>
      <c r="I8" s="100"/>
      <c r="J8" s="119">
        <f>I10</f>
        <v>36</v>
      </c>
      <c r="K8" s="107" t="s">
        <v>7</v>
      </c>
      <c r="L8" s="107"/>
      <c r="M8" s="92"/>
    </row>
    <row r="9" spans="1:13" s="41" customFormat="1" ht="15.6">
      <c r="A9" s="120"/>
      <c r="B9" s="101" t="s">
        <v>30</v>
      </c>
      <c r="C9" s="102"/>
      <c r="D9" s="102"/>
      <c r="E9" s="102"/>
      <c r="F9" s="102"/>
      <c r="G9" s="102"/>
      <c r="H9" s="102"/>
      <c r="I9" s="103"/>
      <c r="J9" s="120"/>
      <c r="K9" s="108"/>
      <c r="L9" s="108"/>
      <c r="M9" s="94"/>
    </row>
    <row r="10" spans="1:13" s="41" customFormat="1" ht="15.6" customHeight="1">
      <c r="A10" s="121"/>
      <c r="B10" s="60"/>
      <c r="C10" s="60"/>
      <c r="D10" s="60"/>
      <c r="E10" s="35">
        <v>4</v>
      </c>
      <c r="F10" s="29" t="s">
        <v>15</v>
      </c>
      <c r="G10" s="34">
        <v>9</v>
      </c>
      <c r="H10" s="29" t="s">
        <v>8</v>
      </c>
      <c r="I10" s="30">
        <f>G10*E10</f>
        <v>36</v>
      </c>
      <c r="J10" s="121"/>
      <c r="K10" s="109"/>
      <c r="L10" s="109"/>
      <c r="M10" s="93"/>
    </row>
    <row r="11" spans="1:13" s="61" customFormat="1" ht="134.25" customHeight="1">
      <c r="A11" s="136">
        <v>3</v>
      </c>
      <c r="B11" s="137" t="s">
        <v>17</v>
      </c>
      <c r="C11" s="137"/>
      <c r="D11" s="137"/>
      <c r="E11" s="137"/>
      <c r="F11" s="137"/>
      <c r="G11" s="137"/>
      <c r="H11" s="137"/>
      <c r="I11" s="138"/>
      <c r="J11" s="53"/>
      <c r="K11" s="54"/>
      <c r="L11" s="55"/>
      <c r="M11" s="56"/>
    </row>
    <row r="12" spans="1:13" s="61" customFormat="1" ht="13.8">
      <c r="A12" s="136"/>
      <c r="B12" s="48" t="s">
        <v>51</v>
      </c>
      <c r="C12" s="49"/>
      <c r="D12" s="49"/>
      <c r="E12" s="35">
        <v>5</v>
      </c>
      <c r="F12" s="29" t="s">
        <v>15</v>
      </c>
      <c r="G12" s="34">
        <v>5</v>
      </c>
      <c r="H12" s="29" t="s">
        <v>8</v>
      </c>
      <c r="I12" s="30">
        <f>G12*E12</f>
        <v>25</v>
      </c>
      <c r="J12" s="50">
        <f>I12</f>
        <v>25</v>
      </c>
      <c r="K12" s="51" t="s">
        <v>7</v>
      </c>
      <c r="L12" s="52"/>
      <c r="M12" s="12"/>
    </row>
    <row r="13" spans="1:13" s="61" customFormat="1" ht="13.8">
      <c r="A13" s="136"/>
      <c r="B13" s="48" t="s">
        <v>18</v>
      </c>
      <c r="C13" s="49"/>
      <c r="D13" s="49"/>
      <c r="E13" s="35"/>
      <c r="F13" s="29"/>
      <c r="G13" s="34"/>
      <c r="H13" s="29" t="s">
        <v>8</v>
      </c>
      <c r="I13" s="30">
        <v>3</v>
      </c>
      <c r="J13" s="50">
        <f>I13</f>
        <v>3</v>
      </c>
      <c r="K13" s="51" t="s">
        <v>7</v>
      </c>
      <c r="L13" s="52"/>
      <c r="M13" s="12"/>
    </row>
    <row r="14" spans="1:13" s="41" customFormat="1" ht="87" customHeight="1">
      <c r="A14" s="139">
        <v>4</v>
      </c>
      <c r="B14" s="95" t="s">
        <v>31</v>
      </c>
      <c r="C14" s="96"/>
      <c r="D14" s="96"/>
      <c r="E14" s="96"/>
      <c r="F14" s="96"/>
      <c r="G14" s="96"/>
      <c r="H14" s="96"/>
      <c r="I14" s="97"/>
      <c r="J14" s="104">
        <f>I16</f>
        <v>200</v>
      </c>
      <c r="K14" s="107" t="s">
        <v>32</v>
      </c>
      <c r="L14" s="107"/>
      <c r="M14" s="92"/>
    </row>
    <row r="15" spans="1:13" s="41" customFormat="1" ht="18.600000000000001" customHeight="1">
      <c r="A15" s="140"/>
      <c r="B15" s="116" t="s">
        <v>33</v>
      </c>
      <c r="C15" s="117"/>
      <c r="D15" s="117"/>
      <c r="E15" s="117"/>
      <c r="F15" s="117"/>
      <c r="G15" s="117"/>
      <c r="H15" s="117"/>
      <c r="I15" s="118"/>
      <c r="J15" s="105"/>
      <c r="K15" s="108"/>
      <c r="L15" s="108"/>
      <c r="M15" s="94"/>
    </row>
    <row r="16" spans="1:13" s="41" customFormat="1" ht="15.6">
      <c r="A16" s="141"/>
      <c r="B16" s="28"/>
      <c r="C16" s="29"/>
      <c r="D16" s="29"/>
      <c r="E16" s="29"/>
      <c r="F16" s="29"/>
      <c r="G16" s="29"/>
      <c r="H16" s="29" t="s">
        <v>8</v>
      </c>
      <c r="I16" s="89">
        <v>200</v>
      </c>
      <c r="J16" s="106"/>
      <c r="K16" s="109"/>
      <c r="L16" s="109"/>
      <c r="M16" s="93"/>
    </row>
    <row r="17" spans="1:13" s="41" customFormat="1" ht="85.5" customHeight="1">
      <c r="A17" s="139">
        <v>5</v>
      </c>
      <c r="B17" s="95" t="s">
        <v>6</v>
      </c>
      <c r="C17" s="96"/>
      <c r="D17" s="96"/>
      <c r="E17" s="96"/>
      <c r="F17" s="96"/>
      <c r="G17" s="96"/>
      <c r="H17" s="96"/>
      <c r="I17" s="97"/>
      <c r="J17" s="119">
        <f>I19</f>
        <v>200</v>
      </c>
      <c r="K17" s="107" t="s">
        <v>32</v>
      </c>
      <c r="L17" s="107"/>
      <c r="M17" s="92"/>
    </row>
    <row r="18" spans="1:13" s="41" customFormat="1" ht="30.6" customHeight="1">
      <c r="A18" s="140"/>
      <c r="B18" s="116" t="s">
        <v>34</v>
      </c>
      <c r="C18" s="117"/>
      <c r="D18" s="117"/>
      <c r="E18" s="117"/>
      <c r="F18" s="117"/>
      <c r="G18" s="117"/>
      <c r="H18" s="117"/>
      <c r="I18" s="118"/>
      <c r="J18" s="120"/>
      <c r="K18" s="108"/>
      <c r="L18" s="108"/>
      <c r="M18" s="94"/>
    </row>
    <row r="19" spans="1:13" s="41" customFormat="1" ht="15.6">
      <c r="A19" s="140"/>
      <c r="B19" s="31"/>
      <c r="C19" s="32"/>
      <c r="D19" s="32"/>
      <c r="E19" s="32"/>
      <c r="F19" s="32"/>
      <c r="G19" s="32"/>
      <c r="H19" s="32" t="s">
        <v>8</v>
      </c>
      <c r="I19" s="33">
        <v>200</v>
      </c>
      <c r="J19" s="121"/>
      <c r="K19" s="109"/>
      <c r="L19" s="109"/>
      <c r="M19" s="93"/>
    </row>
    <row r="20" spans="1:13" s="41" customFormat="1" ht="30.6" customHeight="1">
      <c r="A20" s="140"/>
      <c r="B20" s="116" t="s">
        <v>53</v>
      </c>
      <c r="C20" s="117"/>
      <c r="D20" s="117"/>
      <c r="E20" s="117"/>
      <c r="F20" s="117"/>
      <c r="G20" s="117"/>
      <c r="H20" s="117"/>
      <c r="I20" s="118"/>
      <c r="J20" s="119">
        <f>I21</f>
        <v>110</v>
      </c>
      <c r="K20" s="107" t="s">
        <v>32</v>
      </c>
      <c r="L20" s="107"/>
      <c r="M20" s="92"/>
    </row>
    <row r="21" spans="1:13" s="41" customFormat="1" ht="15.6">
      <c r="A21" s="140"/>
      <c r="B21" s="31"/>
      <c r="C21" s="32"/>
      <c r="D21" s="32"/>
      <c r="E21" s="32"/>
      <c r="F21" s="32"/>
      <c r="G21" s="32"/>
      <c r="H21" s="32" t="s">
        <v>8</v>
      </c>
      <c r="I21" s="33">
        <v>110</v>
      </c>
      <c r="J21" s="121"/>
      <c r="K21" s="109"/>
      <c r="L21" s="109"/>
      <c r="M21" s="93"/>
    </row>
    <row r="22" spans="1:13" s="61" customFormat="1" ht="38.25" customHeight="1">
      <c r="A22" s="9">
        <v>6</v>
      </c>
      <c r="B22" s="146" t="s">
        <v>54</v>
      </c>
      <c r="C22" s="147"/>
      <c r="D22" s="147"/>
      <c r="E22" s="147"/>
      <c r="F22" s="147"/>
      <c r="G22" s="147"/>
      <c r="H22" s="147"/>
      <c r="I22" s="148"/>
      <c r="J22" s="11">
        <v>14</v>
      </c>
      <c r="K22" s="9" t="s">
        <v>7</v>
      </c>
      <c r="L22" s="26"/>
      <c r="M22" s="12"/>
    </row>
    <row r="23" spans="1:13" s="61" customFormat="1" ht="36.75" customHeight="1">
      <c r="A23" s="9">
        <v>7</v>
      </c>
      <c r="B23" s="146" t="s">
        <v>55</v>
      </c>
      <c r="C23" s="147"/>
      <c r="D23" s="147"/>
      <c r="E23" s="147"/>
      <c r="F23" s="147"/>
      <c r="G23" s="147"/>
      <c r="H23" s="147"/>
      <c r="I23" s="148"/>
      <c r="J23" s="11">
        <v>10</v>
      </c>
      <c r="K23" s="9" t="s">
        <v>7</v>
      </c>
      <c r="L23" s="26"/>
      <c r="M23" s="12"/>
    </row>
    <row r="24" spans="1:13" s="61" customFormat="1" ht="61.5" customHeight="1">
      <c r="A24" s="58">
        <v>8</v>
      </c>
      <c r="B24" s="149" t="s">
        <v>56</v>
      </c>
      <c r="C24" s="150"/>
      <c r="D24" s="150"/>
      <c r="E24" s="150"/>
      <c r="F24" s="150"/>
      <c r="G24" s="150"/>
      <c r="H24" s="150"/>
      <c r="I24" s="151"/>
      <c r="J24" s="11">
        <v>1</v>
      </c>
      <c r="K24" s="9" t="s">
        <v>7</v>
      </c>
      <c r="L24" s="26"/>
      <c r="M24" s="12"/>
    </row>
    <row r="25" spans="1:13" s="61" customFormat="1" ht="89.25" customHeight="1">
      <c r="A25" s="90">
        <v>9</v>
      </c>
      <c r="B25" s="133" t="s">
        <v>64</v>
      </c>
      <c r="C25" s="134"/>
      <c r="D25" s="134"/>
      <c r="E25" s="134"/>
      <c r="F25" s="134"/>
      <c r="G25" s="134"/>
      <c r="H25" s="134"/>
      <c r="I25" s="135"/>
      <c r="J25" s="24">
        <v>1</v>
      </c>
      <c r="K25" s="22" t="s">
        <v>7</v>
      </c>
      <c r="L25" s="59"/>
      <c r="M25" s="23"/>
    </row>
    <row r="26" spans="1:13" s="61" customFormat="1" ht="89.4" customHeight="1">
      <c r="A26" s="9">
        <v>10</v>
      </c>
      <c r="B26" s="125" t="s">
        <v>52</v>
      </c>
      <c r="C26" s="125"/>
      <c r="D26" s="125"/>
      <c r="E26" s="125"/>
      <c r="F26" s="125"/>
      <c r="G26" s="125"/>
      <c r="H26" s="125"/>
      <c r="I26" s="125"/>
      <c r="J26" s="11">
        <v>1</v>
      </c>
      <c r="K26" s="9" t="s">
        <v>7</v>
      </c>
      <c r="L26" s="27"/>
      <c r="M26" s="23"/>
    </row>
    <row r="27" spans="1:13" s="61" customFormat="1" ht="13.8">
      <c r="A27" s="122" t="s">
        <v>5</v>
      </c>
      <c r="B27" s="123"/>
      <c r="C27" s="123"/>
      <c r="D27" s="123"/>
      <c r="E27" s="123"/>
      <c r="F27" s="123"/>
      <c r="G27" s="123"/>
      <c r="H27" s="123"/>
      <c r="I27" s="123"/>
      <c r="J27" s="123"/>
      <c r="K27" s="123"/>
      <c r="L27" s="124"/>
      <c r="M27" s="62"/>
    </row>
    <row r="28" spans="1:13" s="61" customFormat="1" ht="13.8">
      <c r="A28" s="113" t="s">
        <v>2</v>
      </c>
      <c r="B28" s="114"/>
      <c r="C28" s="114"/>
      <c r="D28" s="114"/>
      <c r="E28" s="114"/>
      <c r="F28" s="114"/>
      <c r="G28" s="114"/>
      <c r="H28" s="114"/>
      <c r="I28" s="114"/>
      <c r="J28" s="114"/>
      <c r="K28" s="114"/>
      <c r="L28" s="115"/>
      <c r="M28" s="63"/>
    </row>
    <row r="29" spans="1:13" s="61" customFormat="1" ht="13.8">
      <c r="A29" s="113" t="s">
        <v>60</v>
      </c>
      <c r="B29" s="114"/>
      <c r="C29" s="114"/>
      <c r="D29" s="114"/>
      <c r="E29" s="114"/>
      <c r="F29" s="114"/>
      <c r="G29" s="114"/>
      <c r="H29" s="114"/>
      <c r="I29" s="114"/>
      <c r="J29" s="114"/>
      <c r="K29" s="114"/>
      <c r="L29" s="115"/>
      <c r="M29" s="64"/>
    </row>
    <row r="30" spans="1:13" s="61" customFormat="1" ht="13.8">
      <c r="A30" s="122" t="s">
        <v>0</v>
      </c>
      <c r="B30" s="123"/>
      <c r="C30" s="123"/>
      <c r="D30" s="123"/>
      <c r="E30" s="123"/>
      <c r="F30" s="123"/>
      <c r="G30" s="123"/>
      <c r="H30" s="123"/>
      <c r="I30" s="123"/>
      <c r="J30" s="123"/>
      <c r="K30" s="123"/>
      <c r="L30" s="124"/>
      <c r="M30" s="65"/>
    </row>
    <row r="33" spans="1:14" s="25" customFormat="1" ht="25.5" customHeight="1">
      <c r="A33" s="66" t="s">
        <v>63</v>
      </c>
      <c r="B33" s="152" t="s">
        <v>57</v>
      </c>
      <c r="C33" s="153"/>
      <c r="D33" s="153"/>
      <c r="E33" s="153"/>
      <c r="F33" s="153"/>
      <c r="G33" s="153"/>
      <c r="H33" s="153"/>
      <c r="I33" s="154"/>
      <c r="J33" s="66"/>
      <c r="K33" s="66"/>
      <c r="L33" s="66"/>
      <c r="M33" s="67"/>
      <c r="N33" s="84"/>
    </row>
    <row r="34" spans="1:14" s="68" customFormat="1" ht="22.5" customHeight="1">
      <c r="A34" s="143">
        <v>11</v>
      </c>
      <c r="B34" s="155" t="s">
        <v>65</v>
      </c>
      <c r="C34" s="156"/>
      <c r="D34" s="156"/>
      <c r="E34" s="156"/>
      <c r="F34" s="156"/>
      <c r="G34" s="156"/>
      <c r="H34" s="156"/>
      <c r="I34" s="157"/>
      <c r="J34" s="143">
        <f>I36</f>
        <v>18</v>
      </c>
      <c r="K34" s="161" t="s">
        <v>68</v>
      </c>
      <c r="L34" s="161"/>
      <c r="M34" s="142"/>
      <c r="N34" s="80"/>
    </row>
    <row r="35" spans="1:14" s="68" customFormat="1" ht="15.75" customHeight="1">
      <c r="A35" s="144"/>
      <c r="B35" s="79" t="s">
        <v>66</v>
      </c>
      <c r="C35" s="80"/>
      <c r="D35" s="80"/>
      <c r="E35" s="80"/>
      <c r="F35" s="80"/>
      <c r="G35" s="80"/>
      <c r="H35" s="80"/>
      <c r="I35" s="80"/>
      <c r="J35" s="144"/>
      <c r="K35" s="162"/>
      <c r="L35" s="162"/>
      <c r="M35" s="142"/>
      <c r="N35" s="80"/>
    </row>
    <row r="36" spans="1:14" s="68" customFormat="1" ht="15.6">
      <c r="A36" s="145"/>
      <c r="B36" s="69"/>
      <c r="C36" s="70"/>
      <c r="D36" s="70"/>
      <c r="E36" s="71">
        <v>6</v>
      </c>
      <c r="F36" s="71" t="s">
        <v>15</v>
      </c>
      <c r="G36" s="71">
        <v>3</v>
      </c>
      <c r="H36" s="71" t="s">
        <v>8</v>
      </c>
      <c r="I36" s="72">
        <f>ROUND(E36*G36,2)</f>
        <v>18</v>
      </c>
      <c r="J36" s="145"/>
      <c r="K36" s="163"/>
      <c r="L36" s="163"/>
      <c r="M36" s="142"/>
    </row>
    <row r="37" spans="1:14" s="68" customFormat="1" ht="15.75" customHeight="1">
      <c r="A37" s="73"/>
      <c r="B37" s="83"/>
      <c r="C37" s="83"/>
      <c r="D37" s="83"/>
      <c r="E37" s="83"/>
      <c r="F37" s="83"/>
      <c r="G37" s="83"/>
      <c r="H37" s="83"/>
      <c r="I37" s="83"/>
      <c r="J37" s="81"/>
      <c r="K37" s="81"/>
      <c r="L37" s="82"/>
      <c r="M37" s="74">
        <f>M34</f>
        <v>0</v>
      </c>
      <c r="N37" s="85"/>
    </row>
    <row r="38" spans="1:14" s="25" customFormat="1" ht="15.75" customHeight="1">
      <c r="A38" s="75"/>
      <c r="B38" s="76"/>
      <c r="C38" s="76"/>
      <c r="D38" s="76"/>
      <c r="E38" s="76"/>
      <c r="F38" s="76"/>
      <c r="G38" s="76"/>
      <c r="H38" s="76"/>
      <c r="I38" s="76"/>
      <c r="J38" s="158" t="s">
        <v>58</v>
      </c>
      <c r="K38" s="158"/>
      <c r="L38" s="158"/>
      <c r="M38" s="87">
        <f>M37*18%</f>
        <v>0</v>
      </c>
    </row>
    <row r="39" spans="1:14" s="25" customFormat="1" ht="15.75" customHeight="1">
      <c r="A39" s="77"/>
      <c r="B39" s="78"/>
      <c r="C39" s="78"/>
      <c r="D39" s="78"/>
      <c r="E39" s="78"/>
      <c r="F39" s="78"/>
      <c r="G39" s="78"/>
      <c r="H39" s="78"/>
      <c r="I39" s="78"/>
      <c r="J39" s="159" t="s">
        <v>61</v>
      </c>
      <c r="K39" s="159"/>
      <c r="L39" s="159"/>
      <c r="M39" s="67">
        <f>M37+M38</f>
        <v>0</v>
      </c>
    </row>
    <row r="40" spans="1:14" s="25" customFormat="1" ht="15.75" customHeight="1">
      <c r="B40" s="86"/>
      <c r="C40" s="86"/>
      <c r="D40" s="86"/>
      <c r="E40" s="86"/>
      <c r="F40" s="86"/>
      <c r="G40" s="86"/>
      <c r="H40" s="86"/>
      <c r="I40" s="86"/>
      <c r="J40" s="160" t="s">
        <v>62</v>
      </c>
      <c r="K40" s="160"/>
      <c r="L40" s="160"/>
      <c r="M40" s="88">
        <f>M30+M39</f>
        <v>0</v>
      </c>
    </row>
    <row r="41" spans="1:14" s="25" customFormat="1" ht="15.75" customHeight="1">
      <c r="B41" s="86"/>
      <c r="C41" s="86"/>
      <c r="D41" s="86"/>
      <c r="E41" s="86"/>
      <c r="F41" s="86"/>
      <c r="G41" s="86"/>
      <c r="H41" s="86"/>
      <c r="I41" s="86"/>
      <c r="J41" s="160" t="s">
        <v>59</v>
      </c>
      <c r="K41" s="160"/>
      <c r="L41" s="160"/>
      <c r="M41" s="88">
        <f>ROUND(M40,0)</f>
        <v>0</v>
      </c>
    </row>
    <row r="43" spans="1:14" ht="15.6">
      <c r="B43" s="91"/>
    </row>
  </sheetData>
  <mergeCells count="62">
    <mergeCell ref="J38:L38"/>
    <mergeCell ref="J39:L39"/>
    <mergeCell ref="J40:L40"/>
    <mergeCell ref="J41:L41"/>
    <mergeCell ref="K34:K36"/>
    <mergeCell ref="L34:L36"/>
    <mergeCell ref="M34:M36"/>
    <mergeCell ref="A34:A36"/>
    <mergeCell ref="J34:J36"/>
    <mergeCell ref="B22:I22"/>
    <mergeCell ref="B23:I23"/>
    <mergeCell ref="B24:I24"/>
    <mergeCell ref="B33:I33"/>
    <mergeCell ref="B34:I34"/>
    <mergeCell ref="A29:L29"/>
    <mergeCell ref="A30:L30"/>
    <mergeCell ref="A1:M1"/>
    <mergeCell ref="B2:I2"/>
    <mergeCell ref="B25:I25"/>
    <mergeCell ref="B15:I15"/>
    <mergeCell ref="B17:I17"/>
    <mergeCell ref="B20:I20"/>
    <mergeCell ref="A11:A13"/>
    <mergeCell ref="B11:I11"/>
    <mergeCell ref="A3:A7"/>
    <mergeCell ref="A14:A16"/>
    <mergeCell ref="A17:A21"/>
    <mergeCell ref="B3:I3"/>
    <mergeCell ref="B4:I4"/>
    <mergeCell ref="B14:I14"/>
    <mergeCell ref="A27:L27"/>
    <mergeCell ref="B26:I26"/>
    <mergeCell ref="J3:J5"/>
    <mergeCell ref="K3:K5"/>
    <mergeCell ref="L3:L5"/>
    <mergeCell ref="L8:L10"/>
    <mergeCell ref="K20:K21"/>
    <mergeCell ref="L20:L21"/>
    <mergeCell ref="M3:M5"/>
    <mergeCell ref="A28:L28"/>
    <mergeCell ref="B18:I18"/>
    <mergeCell ref="J17:J19"/>
    <mergeCell ref="K17:K19"/>
    <mergeCell ref="L17:L19"/>
    <mergeCell ref="M17:M19"/>
    <mergeCell ref="J20:J21"/>
    <mergeCell ref="J6:J7"/>
    <mergeCell ref="K6:K7"/>
    <mergeCell ref="L6:L7"/>
    <mergeCell ref="M6:M7"/>
    <mergeCell ref="A8:A10"/>
    <mergeCell ref="J8:J10"/>
    <mergeCell ref="K8:K10"/>
    <mergeCell ref="M20:M21"/>
    <mergeCell ref="M8:M10"/>
    <mergeCell ref="B6:I6"/>
    <mergeCell ref="B8:I8"/>
    <mergeCell ref="B9:I9"/>
    <mergeCell ref="J14:J16"/>
    <mergeCell ref="K14:K16"/>
    <mergeCell ref="L14:L16"/>
    <mergeCell ref="M14:M16"/>
  </mergeCells>
  <pageMargins left="0.42" right="0.3" top="0.43" bottom="0.26" header="0.3" footer="0.2"/>
  <pageSetup paperSize="9"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topLeftCell="A8" workbookViewId="0">
      <selection activeCell="K9" sqref="K9:K10"/>
    </sheetView>
  </sheetViews>
  <sheetFormatPr defaultRowHeight="14.4"/>
  <cols>
    <col min="1" max="1" width="3.88671875" customWidth="1"/>
    <col min="3" max="3" width="42.44140625" customWidth="1"/>
    <col min="4" max="4" width="5.6640625" customWidth="1"/>
    <col min="5" max="5" width="3" customWidth="1"/>
    <col min="6" max="6" width="6.88671875" customWidth="1"/>
    <col min="7" max="7" width="3" customWidth="1"/>
    <col min="8" max="8" width="4.6640625" customWidth="1"/>
    <col min="9" max="9" width="2.6640625" customWidth="1"/>
    <col min="14" max="14" width="15.5546875" customWidth="1"/>
    <col min="15" max="15" width="10.33203125" bestFit="1" customWidth="1"/>
  </cols>
  <sheetData>
    <row r="1" spans="1:14" ht="18">
      <c r="A1" s="126" t="s">
        <v>38</v>
      </c>
      <c r="B1" s="127"/>
      <c r="C1" s="127"/>
      <c r="D1" s="127"/>
      <c r="E1" s="127"/>
      <c r="F1" s="127"/>
      <c r="G1" s="127"/>
      <c r="H1" s="127"/>
      <c r="I1" s="127"/>
      <c r="J1" s="127"/>
      <c r="K1" s="127"/>
      <c r="L1" s="127"/>
      <c r="M1" s="127"/>
      <c r="N1" s="127"/>
    </row>
    <row r="2" spans="1:14" ht="32.25" customHeight="1">
      <c r="A2" s="128" t="s">
        <v>26</v>
      </c>
      <c r="B2" s="129"/>
      <c r="C2" s="129"/>
      <c r="D2" s="129"/>
      <c r="E2" s="129"/>
      <c r="F2" s="129"/>
      <c r="G2" s="129"/>
      <c r="H2" s="129"/>
      <c r="I2" s="129"/>
      <c r="J2" s="129"/>
      <c r="K2" s="129"/>
      <c r="L2" s="129"/>
      <c r="M2" s="129"/>
      <c r="N2" s="129"/>
    </row>
    <row r="3" spans="1:14" ht="27.6">
      <c r="A3" s="8" t="s">
        <v>13</v>
      </c>
      <c r="B3" s="8" t="s">
        <v>12</v>
      </c>
      <c r="C3" s="222" t="s">
        <v>11</v>
      </c>
      <c r="D3" s="223"/>
      <c r="E3" s="223"/>
      <c r="F3" s="223"/>
      <c r="G3" s="223"/>
      <c r="H3" s="223"/>
      <c r="I3" s="223"/>
      <c r="J3" s="224"/>
      <c r="K3" s="7" t="s">
        <v>10</v>
      </c>
      <c r="L3" s="7" t="s">
        <v>9</v>
      </c>
      <c r="M3" s="7" t="s">
        <v>22</v>
      </c>
      <c r="N3" s="6" t="s">
        <v>23</v>
      </c>
    </row>
    <row r="4" spans="1:14" s="25" customFormat="1" ht="17.25" customHeight="1">
      <c r="A4" s="225">
        <v>1</v>
      </c>
      <c r="B4" s="228">
        <v>23.2</v>
      </c>
      <c r="C4" s="231" t="str">
        <f>[1]Analysis!$B$20</f>
        <v>Demolishing plain cement concrete including disposal of debris as directed for all levels</v>
      </c>
      <c r="D4" s="232"/>
      <c r="E4" s="232"/>
      <c r="F4" s="232"/>
      <c r="G4" s="232"/>
      <c r="H4" s="232"/>
      <c r="I4" s="232"/>
      <c r="J4" s="233"/>
      <c r="K4" s="203">
        <f>J6</f>
        <v>1.35</v>
      </c>
      <c r="L4" s="203" t="s">
        <v>14</v>
      </c>
      <c r="M4" s="203">
        <v>313.8</v>
      </c>
      <c r="N4" s="211">
        <f>ROUND(K4*M4,2)</f>
        <v>423.63</v>
      </c>
    </row>
    <row r="5" spans="1:14" s="25" customFormat="1" ht="19.95" customHeight="1">
      <c r="A5" s="226"/>
      <c r="B5" s="229"/>
      <c r="C5" s="215" t="s">
        <v>45</v>
      </c>
      <c r="D5" s="216"/>
      <c r="E5" s="216"/>
      <c r="F5" s="216"/>
      <c r="G5" s="216"/>
      <c r="H5" s="216"/>
      <c r="I5" s="216"/>
      <c r="J5" s="217"/>
      <c r="K5" s="234"/>
      <c r="L5" s="234"/>
      <c r="M5" s="234"/>
      <c r="N5" s="235"/>
    </row>
    <row r="6" spans="1:14" s="25" customFormat="1" ht="15.6">
      <c r="A6" s="227"/>
      <c r="B6" s="230"/>
      <c r="C6" s="41"/>
      <c r="D6" s="41">
        <v>10</v>
      </c>
      <c r="E6" s="41" t="s">
        <v>15</v>
      </c>
      <c r="F6" s="41">
        <v>0.3</v>
      </c>
      <c r="G6" s="41" t="s">
        <v>15</v>
      </c>
      <c r="H6" s="41">
        <v>0.45</v>
      </c>
      <c r="I6" s="41" t="s">
        <v>8</v>
      </c>
      <c r="J6" s="41">
        <f>D6*F6*H6</f>
        <v>1.35</v>
      </c>
      <c r="K6" s="204"/>
      <c r="L6" s="204"/>
      <c r="M6" s="204"/>
      <c r="N6" s="212"/>
    </row>
    <row r="7" spans="1:14" ht="83.4" customHeight="1">
      <c r="A7" s="199">
        <v>2</v>
      </c>
      <c r="B7" s="213" t="s">
        <v>39</v>
      </c>
      <c r="C7" s="205" t="s">
        <v>40</v>
      </c>
      <c r="D7" s="206"/>
      <c r="E7" s="206"/>
      <c r="F7" s="206"/>
      <c r="G7" s="206"/>
      <c r="H7" s="206"/>
      <c r="I7" s="206"/>
      <c r="J7" s="207"/>
      <c r="K7" s="177">
        <v>20</v>
      </c>
      <c r="L7" s="218" t="s">
        <v>41</v>
      </c>
      <c r="M7" s="220">
        <v>975.1</v>
      </c>
      <c r="N7" s="197">
        <f>M7*K7</f>
        <v>19502</v>
      </c>
    </row>
    <row r="8" spans="1:14" ht="34.5" customHeight="1">
      <c r="A8" s="200"/>
      <c r="B8" s="214"/>
      <c r="C8" s="205" t="s">
        <v>42</v>
      </c>
      <c r="D8" s="206"/>
      <c r="E8" s="206"/>
      <c r="F8" s="206"/>
      <c r="G8" s="206"/>
      <c r="H8" s="206"/>
      <c r="I8" s="206"/>
      <c r="J8" s="207"/>
      <c r="K8" s="177"/>
      <c r="L8" s="219"/>
      <c r="M8" s="221"/>
      <c r="N8" s="198"/>
    </row>
    <row r="9" spans="1:14" ht="33.75" customHeight="1">
      <c r="A9" s="199">
        <v>3</v>
      </c>
      <c r="B9" s="201" t="s">
        <v>47</v>
      </c>
      <c r="C9" s="208" t="s">
        <v>44</v>
      </c>
      <c r="D9" s="209"/>
      <c r="E9" s="209"/>
      <c r="F9" s="209"/>
      <c r="G9" s="209"/>
      <c r="H9" s="209"/>
      <c r="I9" s="209"/>
      <c r="J9" s="210"/>
      <c r="K9" s="203">
        <f>J10</f>
        <v>12</v>
      </c>
      <c r="L9" s="203" t="s">
        <v>43</v>
      </c>
      <c r="M9" s="203">
        <v>340</v>
      </c>
      <c r="N9" s="211">
        <f>M9*K9</f>
        <v>4080</v>
      </c>
    </row>
    <row r="10" spans="1:14" ht="14.25" customHeight="1">
      <c r="A10" s="200"/>
      <c r="B10" s="202"/>
      <c r="C10" s="36"/>
      <c r="D10" s="37"/>
      <c r="E10" s="37"/>
      <c r="F10" s="38">
        <v>4</v>
      </c>
      <c r="G10" s="39" t="s">
        <v>15</v>
      </c>
      <c r="H10" s="39">
        <v>3</v>
      </c>
      <c r="I10" s="39" t="s">
        <v>8</v>
      </c>
      <c r="J10" s="40">
        <f>H10*F10</f>
        <v>12</v>
      </c>
      <c r="K10" s="204"/>
      <c r="L10" s="204"/>
      <c r="M10" s="204"/>
      <c r="N10" s="212"/>
    </row>
    <row r="11" spans="1:14">
      <c r="A11" s="122" t="s">
        <v>46</v>
      </c>
      <c r="B11" s="123"/>
      <c r="C11" s="123"/>
      <c r="D11" s="123"/>
      <c r="E11" s="123"/>
      <c r="F11" s="123"/>
      <c r="G11" s="123"/>
      <c r="H11" s="123"/>
      <c r="I11" s="123"/>
      <c r="J11" s="123"/>
      <c r="K11" s="123"/>
      <c r="L11" s="123"/>
      <c r="M11" s="124"/>
      <c r="N11" s="42">
        <f>SUM(N4:N8)</f>
        <v>19925.63</v>
      </c>
    </row>
    <row r="12" spans="1:14">
      <c r="A12" s="122" t="s">
        <v>4</v>
      </c>
      <c r="B12" s="123"/>
      <c r="C12" s="123"/>
      <c r="D12" s="123"/>
      <c r="E12" s="123"/>
      <c r="F12" s="123"/>
      <c r="G12" s="123"/>
      <c r="H12" s="123"/>
      <c r="I12" s="123"/>
      <c r="J12" s="123"/>
      <c r="K12" s="123"/>
      <c r="L12" s="123"/>
      <c r="M12" s="124"/>
      <c r="N12" s="43">
        <f>ROUND((N11*100/105),2)</f>
        <v>18976.79</v>
      </c>
    </row>
    <row r="13" spans="1:14">
      <c r="A13" s="122" t="s">
        <v>48</v>
      </c>
      <c r="B13" s="123"/>
      <c r="C13" s="123"/>
      <c r="D13" s="123"/>
      <c r="E13" s="123"/>
      <c r="F13" s="123"/>
      <c r="G13" s="123"/>
      <c r="H13" s="123"/>
      <c r="I13" s="123"/>
      <c r="J13" s="123"/>
      <c r="K13" s="123"/>
      <c r="L13" s="123"/>
      <c r="M13" s="124"/>
      <c r="N13" s="44">
        <f>N12*1.2</f>
        <v>22772.148000000001</v>
      </c>
    </row>
    <row r="14" spans="1:14">
      <c r="A14" s="122" t="s">
        <v>49</v>
      </c>
      <c r="B14" s="123"/>
      <c r="C14" s="123"/>
      <c r="D14" s="123"/>
      <c r="E14" s="123"/>
      <c r="F14" s="123"/>
      <c r="G14" s="123"/>
      <c r="H14" s="123"/>
      <c r="I14" s="123"/>
      <c r="J14" s="123"/>
      <c r="K14" s="123"/>
      <c r="L14" s="123"/>
      <c r="M14" s="124"/>
      <c r="N14" s="44">
        <f>N13+N9</f>
        <v>26852.148000000001</v>
      </c>
    </row>
    <row r="15" spans="1:14">
      <c r="A15" s="113" t="s">
        <v>2</v>
      </c>
      <c r="B15" s="114"/>
      <c r="C15" s="114"/>
      <c r="D15" s="114"/>
      <c r="E15" s="114"/>
      <c r="F15" s="114"/>
      <c r="G15" s="114"/>
      <c r="H15" s="114"/>
      <c r="I15" s="114"/>
      <c r="J15" s="114"/>
      <c r="K15" s="114"/>
      <c r="L15" s="114"/>
      <c r="M15" s="115"/>
      <c r="N15" s="45">
        <f>N14*0.18</f>
        <v>4833.3866399999997</v>
      </c>
    </row>
    <row r="16" spans="1:14">
      <c r="A16" s="113" t="s">
        <v>50</v>
      </c>
      <c r="B16" s="114"/>
      <c r="C16" s="114"/>
      <c r="D16" s="114"/>
      <c r="E16" s="114"/>
      <c r="F16" s="114"/>
      <c r="G16" s="114"/>
      <c r="H16" s="114"/>
      <c r="I16" s="114"/>
      <c r="J16" s="114"/>
      <c r="K16" s="114"/>
      <c r="L16" s="114"/>
      <c r="M16" s="115"/>
      <c r="N16" s="46">
        <f>N13+N15</f>
        <v>27605.534640000002</v>
      </c>
    </row>
    <row r="17" spans="1:15">
      <c r="A17" s="122" t="s">
        <v>0</v>
      </c>
      <c r="B17" s="123"/>
      <c r="C17" s="123"/>
      <c r="D17" s="123"/>
      <c r="E17" s="123"/>
      <c r="F17" s="123"/>
      <c r="G17" s="123"/>
      <c r="H17" s="123"/>
      <c r="I17" s="123"/>
      <c r="J17" s="123"/>
      <c r="K17" s="123"/>
      <c r="L17" s="123"/>
      <c r="M17" s="124"/>
      <c r="N17" s="47">
        <f>ROUND(N16,0)</f>
        <v>27606</v>
      </c>
    </row>
    <row r="20" spans="1:15" ht="15.6">
      <c r="O20" s="21"/>
    </row>
  </sheetData>
  <mergeCells count="33">
    <mergeCell ref="A1:N1"/>
    <mergeCell ref="A2:N2"/>
    <mergeCell ref="C3:J3"/>
    <mergeCell ref="A4:A6"/>
    <mergeCell ref="B4:B6"/>
    <mergeCell ref="C4:J4"/>
    <mergeCell ref="K4:K6"/>
    <mergeCell ref="L4:L6"/>
    <mergeCell ref="M4:M6"/>
    <mergeCell ref="N4:N6"/>
    <mergeCell ref="C5:J5"/>
    <mergeCell ref="C8:J8"/>
    <mergeCell ref="A14:M14"/>
    <mergeCell ref="K7:K8"/>
    <mergeCell ref="L7:L8"/>
    <mergeCell ref="M7:M8"/>
    <mergeCell ref="M9:M10"/>
    <mergeCell ref="A17:M17"/>
    <mergeCell ref="A11:M11"/>
    <mergeCell ref="A12:M12"/>
    <mergeCell ref="A13:M13"/>
    <mergeCell ref="A15:M15"/>
    <mergeCell ref="A16:M16"/>
    <mergeCell ref="N7:N8"/>
    <mergeCell ref="A9:A10"/>
    <mergeCell ref="B9:B10"/>
    <mergeCell ref="K9:K10"/>
    <mergeCell ref="L9:L10"/>
    <mergeCell ref="C7:J7"/>
    <mergeCell ref="C9:J9"/>
    <mergeCell ref="N9:N10"/>
    <mergeCell ref="A7:A8"/>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Sheet4</vt:lpstr>
      <vt:lpstr>Sheet1</vt:lpstr>
      <vt:lpstr>Sheet4!Print_Area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dgmlattcircle@gmail.com</dc:creator>
  <cp:lastModifiedBy>Mithiraj Narzary</cp:lastModifiedBy>
  <cp:lastPrinted>2026-05-27T09:06:46Z</cp:lastPrinted>
  <dcterms:created xsi:type="dcterms:W3CDTF">2024-11-29T07:26:58Z</dcterms:created>
  <dcterms:modified xsi:type="dcterms:W3CDTF">2026-06-20T09:13:47Z</dcterms:modified>
</cp:coreProperties>
</file>