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5" activeTab="5"/>
  </bookViews>
  <sheets>
    <sheet name="BoQ1" sheetId="1" state="veryHidden" r:id="rId1"/>
    <sheet name="BoQ2" sheetId="2" state="veryHidden" r:id="rId2"/>
    <sheet name="BoQ3" sheetId="3" state="veryHidden" r:id="rId3"/>
    <sheet name="BoQ4" sheetId="4" state="veryHidden" r:id="rId4"/>
    <sheet name="BoQ5" sheetId="5" state="veryHidden" r:id="rId5"/>
    <sheet name="Macros" sheetId="6" r:id="rId6"/>
  </sheets>
  <externalReferences>
    <externalReference r:id="rId9"/>
    <externalReference r:id="rId10"/>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 localSheetId="2">#REF!</definedName>
    <definedName name="cycle" localSheetId="3">#REF!</definedName>
    <definedName name="cycle" localSheetId="4">#REF!</definedName>
    <definedName name="cycle">#REF!</definedName>
    <definedName name="cycles" localSheetId="4">#REF!</definedName>
    <definedName name="cycles">#REF!</definedName>
    <definedName name="dfsga" localSheetId="2">#REF!</definedName>
    <definedName name="dfsga" localSheetId="3">#REF!</definedName>
    <definedName name="dfsga" localSheetId="4">#REF!</definedName>
    <definedName name="dfsga">#REF!</definedName>
    <definedName name="Dfsgaa" localSheetId="4">#REF!</definedName>
    <definedName name="Dfsgaa">#REF!</definedName>
    <definedName name="dfsgaaa" localSheetId="4">#REF!</definedName>
    <definedName name="dfsgaaa">#REF!</definedName>
    <definedName name="domestic_global">#REF!</definedName>
    <definedName name="Excise" localSheetId="2">#REF!</definedName>
    <definedName name="Excise" localSheetId="3">#REF!</definedName>
    <definedName name="Excise" localSheetId="4">#REF!</definedName>
    <definedName name="Excise">#REF!</definedName>
    <definedName name="Excise_Duty" localSheetId="2">#REF!</definedName>
    <definedName name="Excise_Duty" localSheetId="3">#REF!</definedName>
    <definedName name="Excise_Duty" localSheetId="4">#REF!</definedName>
    <definedName name="Excise_Duty">#REF!</definedName>
    <definedName name="Excised" localSheetId="2">#REF!</definedName>
    <definedName name="Excised" localSheetId="3">#REF!</definedName>
    <definedName name="Excised" localSheetId="4">#REF!</definedName>
    <definedName name="Excised">#REF!</definedName>
    <definedName name="ExciseDuty">#REF!</definedName>
    <definedName name="Excisee" localSheetId="4">#REF!</definedName>
    <definedName name="Excisee">#REF!</definedName>
    <definedName name="fsfsfs" localSheetId="2">#REF!</definedName>
    <definedName name="fsfsfs" localSheetId="3">#REF!</definedName>
    <definedName name="fsfsfs" localSheetId="4">#REF!</definedName>
    <definedName name="fsfsfs">#REF!</definedName>
    <definedName name="fssfssfss" localSheetId="4">#REF!</definedName>
    <definedName name="fssfssfss">#REF!</definedName>
    <definedName name="gghkkk" localSheetId="4">#REF!</definedName>
    <definedName name="gghkkk">#REF!</definedName>
    <definedName name="ghkk" localSheetId="2">#REF!</definedName>
    <definedName name="ghkk" localSheetId="3">#REF!</definedName>
    <definedName name="ghkk" localSheetId="4">#REF!</definedName>
    <definedName name="ghkk">#REF!</definedName>
    <definedName name="hggkk" localSheetId="4">#REF!</definedName>
    <definedName name="hggkk">#REF!</definedName>
    <definedName name="hgkk" localSheetId="4">#REF!</definedName>
    <definedName name="hgkk">#REF!</definedName>
    <definedName name="MyList">#REF!</definedName>
    <definedName name="option10" localSheetId="4">'[2]PRICE BID'!#REF!</definedName>
    <definedName name="option10">'[2]PRICE BID'!#REF!</definedName>
    <definedName name="option9" localSheetId="2">'[2]PRICE BID'!#REF!</definedName>
    <definedName name="option9" localSheetId="3">'[2]PRICE BID'!#REF!</definedName>
    <definedName name="option9" localSheetId="4">'[2]PRICE BID'!#REF!</definedName>
    <definedName name="option9">'[2]PRICE BID'!#REF!</definedName>
    <definedName name="other_boq">'[1]Config'!$G$2:$G$5</definedName>
    <definedName name="_xlnm.Print_Area" localSheetId="0">'BoQ1'!$A$1:$BC$39</definedName>
    <definedName name="_xlnm.Print_Area" localSheetId="1">'BoQ2'!$A$1:$BC$26</definedName>
    <definedName name="_xlnm.Print_Area" localSheetId="2">'BoQ3'!$A$1:$BC$16</definedName>
    <definedName name="_xlnm.Print_Area" localSheetId="3">'BoQ4'!$A$1:$BC$24</definedName>
    <definedName name="_xlnm.Print_Area" localSheetId="4">'BoQ5'!$A$1:$BC$21</definedName>
    <definedName name="Select">#REF!</definedName>
    <definedName name="SelectD1OrC1">#REF!</definedName>
    <definedName name="SelectLessOrExcess">#REF!</definedName>
    <definedName name="Service" localSheetId="2">#REF!</definedName>
    <definedName name="Service" localSheetId="3">#REF!</definedName>
    <definedName name="Service" localSheetId="4">#REF!</definedName>
    <definedName name="Service">#REF!</definedName>
    <definedName name="Services" localSheetId="4">#REF!</definedName>
    <definedName name="Services">#REF!</definedName>
    <definedName name="ServiceTax">#REF!</definedName>
    <definedName name="sfsfsf" localSheetId="2">#REF!</definedName>
    <definedName name="sfsfsf" localSheetId="3">#REF!</definedName>
    <definedName name="sfsfsf" localSheetId="4">#REF!</definedName>
    <definedName name="sfsfsf">#REF!</definedName>
    <definedName name="sfssfsssf" localSheetId="4">#REF!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<sst xmlns="http://schemas.openxmlformats.org/spreadsheetml/2006/main" count="842" uniqueCount="142">
  <si>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</si>
  <si>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</si>
  <si>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</si>
  <si>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</si>
  <si>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</si>
  <si>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</si>
  <si>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</si>
  <si>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</si>
  <si>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</si>
  <si>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</si>
  <si>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</si>
  <si>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</si>
  <si>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</si>
  <si>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</si>
  <si>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</si>
  <si>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</si>
  <si>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</si>
  <si>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</si>
  <si>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</si>
  <si>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</si>
  <si>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</si>
  <si>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</si>
  <si>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</si>
  <si>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</si>
  <si>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</si>
  <si>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</si>
  <si>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</si>
  <si>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</si>
  <si>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</si>
  <si>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</si>
  <si>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</si>
  <si>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</si>
  <si>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</si>
  <si>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</si>
  <si>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</si>
  <si>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</si>
  <si>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</si>
  <si>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</si>
  <si>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</si>
  <si>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item4</t>
  </si>
  <si>
    <t>item5</t>
  </si>
  <si>
    <t>Total in Figures</t>
  </si>
  <si>
    <t>Select</t>
  </si>
  <si>
    <t>Full Conversion</t>
  </si>
  <si>
    <t>Quoted Rate in Words</t>
  </si>
  <si>
    <t>Quoted Rate in Figures</t>
  </si>
  <si>
    <t>Name of the Bidder/ Bidding Firm / Company :</t>
  </si>
  <si>
    <t>MT</t>
  </si>
  <si>
    <t>item6</t>
  </si>
  <si>
    <t>item8</t>
  </si>
  <si>
    <t>item9</t>
  </si>
  <si>
    <t>item10</t>
  </si>
  <si>
    <t>item12</t>
  </si>
  <si>
    <t>item13</t>
  </si>
  <si>
    <t>Set</t>
  </si>
  <si>
    <t>item14</t>
  </si>
  <si>
    <t>item15</t>
  </si>
  <si>
    <t>item16</t>
  </si>
  <si>
    <t>item17</t>
  </si>
  <si>
    <t>Job</t>
  </si>
  <si>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</si>
  <si>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</si>
  <si>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</si>
  <si>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</si>
  <si>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r>
      <t xml:space="preserve">BASIC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in
</t>
    </r>
    <r>
      <rPr>
        <b/>
        <sz val="11"/>
        <color indexed="10"/>
        <rFont val="Calibri"/>
        <family val="2"/>
      </rPr>
      <t>Rs.      P</t>
    </r>
    <r>
      <rPr>
        <b/>
        <sz val="11"/>
        <rFont val="Calibri"/>
        <family val="2"/>
      </rPr>
      <t xml:space="preserve">
 </t>
    </r>
  </si>
  <si>
    <r>
      <t xml:space="preserve">TOTAL AMOUNT  Without Taxes
in
</t>
    </r>
    <r>
      <rPr>
        <b/>
        <sz val="11"/>
        <color indexed="10"/>
        <rFont val="Calibri"/>
        <family val="2"/>
      </rPr>
      <t>Rs.      P</t>
    </r>
  </si>
  <si>
    <t>item11</t>
  </si>
  <si>
    <t>LS</t>
  </si>
  <si>
    <t>item7</t>
  </si>
  <si>
    <t>item18</t>
  </si>
  <si>
    <t>a</t>
  </si>
  <si>
    <t xml:space="preserve">Tower &amp; Accessories Tangent Tower (B type)                                                                                  Superstructures                                </t>
  </si>
  <si>
    <t xml:space="preserve">Galvanized iron nuts and bolts, spring washers, step bolts etc. </t>
  </si>
  <si>
    <t>Stub set of four</t>
  </si>
  <si>
    <t>Partially galvanized stub angle</t>
  </si>
  <si>
    <t>Galvanized iron nuts and bolts with washer step bolts etc.</t>
  </si>
  <si>
    <t>6 meter Extension Body                                                         Superstructures</t>
  </si>
  <si>
    <t>Adjustable stub setting template</t>
  </si>
  <si>
    <t>For tower type: B</t>
  </si>
  <si>
    <t>Galvanized iron nuts and bolts for above</t>
  </si>
  <si>
    <t>Insulator</t>
  </si>
  <si>
    <t>Porcelain Disc insulator, 120 kN (15 discs) including all hardware fittings clamps etc. for ACSR Zebra
Per ckt= 6 sets</t>
  </si>
  <si>
    <t>Power conductor accessories</t>
  </si>
  <si>
    <t>Stock bridge vibration damper 
For ckt-1: 6 nos, ckt-2: 6 nos</t>
  </si>
  <si>
    <t>Mid span compression joint for ACSR Zebra conductor</t>
  </si>
  <si>
    <t>Tower accessories</t>
  </si>
  <si>
    <t>Supply of Danger plate</t>
  </si>
  <si>
    <t>Supply of Phase plate (set of three)</t>
  </si>
  <si>
    <t>Supply of Number plate</t>
  </si>
  <si>
    <t>Supply of Bird guard (set of three)</t>
  </si>
  <si>
    <t>Supply of Anti-Climbing device</t>
  </si>
  <si>
    <r>
      <t xml:space="preserve">Power Conductor </t>
    </r>
    <r>
      <rPr>
        <sz val="10"/>
        <color indexed="10"/>
        <rFont val="Arial"/>
        <family val="2"/>
      </rPr>
      <t>(shall be provided by AEGCL)</t>
    </r>
  </si>
  <si>
    <t>Tender Inviting Authority: DGM, LA T&amp;T Circle, AEGCL</t>
  </si>
  <si>
    <t>Bid reference No: AEGCL/DGM/LAC/TT/TLS-69/2023/665</t>
  </si>
  <si>
    <r>
      <rPr>
        <b/>
        <u val="single"/>
        <sz val="11"/>
        <rFont val="Calibri"/>
        <family val="2"/>
      </rPr>
      <t>PRICE SCHEDULE 1A - SUPPLY OF TOWER MATERIALS</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</si>
  <si>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Construction of tower type B+6 at Loc no.109 of 220kV Samaguri-Jawarnagar and 220 kV Samaguri-Sonapur Transmission line (Schedule 1A - Supply of Tower materials)</t>
  </si>
  <si>
    <t>No</t>
  </si>
  <si>
    <t>Sets</t>
  </si>
  <si>
    <t>Name of Work: Construction of tower type B+6 at Loc no.109 of 220kV Samaguri-Jawarnagar and 220 kV Samaguri-Sonapur Transmission line (Schedule 1B - Erection of Tower)</t>
  </si>
  <si>
    <t>Bid reference No:  AEGCL/DGM/LAC/TT/TLS-69/2023/665</t>
  </si>
  <si>
    <r>
      <rPr>
        <b/>
        <u val="single"/>
        <sz val="11"/>
        <rFont val="Calibri"/>
        <family val="2"/>
      </rPr>
      <t>PRICE SCHEDULE 1B - Erection of Tower</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</si>
  <si>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Setting of stubs (Set of Four) including transportaion and distribution of stubs and accessories from store to site excluding cost of excavation, concreting and back filling</t>
  </si>
  <si>
    <t>Super structure erection including transportaion of structures by any means and distribution of structure and accessories from store to site excluding fixing of danger plate, number plate, anti climbing device, hoisting of insulators</t>
  </si>
  <si>
    <t>Stringing of power conductors including transportation from store and distribution of conductors and accessories to site and laying, stringing, tensioning, clamping, joining, jumpering and hoisting of insulators complete including cost of all fittings and accessories not specifically mentioned elsewhere, for double ckt line
From Tower loc. 98 (B+0) to 110 (B+0)</t>
  </si>
  <si>
    <t xml:space="preserve">Grounding of tower with 3 mtrs. long 25 mm dia GI pipe including cost of all materials such as GI pipes, GI bolts &amp; nuts and washers, salt, coke etc. </t>
  </si>
  <si>
    <t>Painting of towers with bituminus paints of approved quantity upto 3 mtrs. from ground level including the costs of paint</t>
  </si>
  <si>
    <t>Erection of Danger plate</t>
  </si>
  <si>
    <t>Erection of Phase plate</t>
  </si>
  <si>
    <t>Erection of Number plate</t>
  </si>
  <si>
    <t>Erection of Bird guard</t>
  </si>
  <si>
    <t>Erection of Anti-Climbing device</t>
  </si>
  <si>
    <t>Welding of nuts &amp; bolts upto the bottom cross arm level including all charges transportaion of materials etc. for tower type B+6</t>
  </si>
  <si>
    <t>Route Kms</t>
  </si>
  <si>
    <t>Per Tower</t>
  </si>
  <si>
    <t>Name of Work: Construction of tower type B+6 at Loc no.109 of 220kV Samaguri-Jawarnagar and 220 kV Samaguri-Sonapur Transmission line (Schedule 1C - Dismantling of Old Tower)</t>
  </si>
  <si>
    <t>Bid reference No:    AEGCL/DGM/LAC/TT/TLS-69/2023/665</t>
  </si>
  <si>
    <r>
      <rPr>
        <b/>
        <u val="single"/>
        <sz val="11"/>
        <rFont val="Calibri"/>
        <family val="2"/>
      </rPr>
      <t xml:space="preserve">PRICE SCHEDULE 1C - Dismantling of Old Tower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</si>
  <si>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Dismantling of the complete old tower (A+0) without any damage and transport of the same to the store</t>
  </si>
  <si>
    <r>
      <t xml:space="preserve">Galvanized steel works including hangers, gussets, strain plates etc. </t>
    </r>
    <r>
      <rPr>
        <sz val="10"/>
        <color indexed="10"/>
        <rFont val="Arial"/>
        <family val="2"/>
      </rPr>
      <t xml:space="preserve">(shall be provided by AEGCL)                    </t>
    </r>
    <r>
      <rPr>
        <b/>
        <sz val="10"/>
        <rFont val="Arial"/>
        <family val="2"/>
      </rPr>
      <t>(Qty = 1.9909 MT)</t>
    </r>
  </si>
  <si>
    <r>
      <t xml:space="preserve">Galvanized steel works including hangers, gussets, strain plates etc. </t>
    </r>
    <r>
      <rPr>
        <sz val="10"/>
        <color indexed="10"/>
        <rFont val="Arial"/>
        <family val="2"/>
      </rPr>
      <t xml:space="preserve">(shall be provided by AEGCL)                   </t>
    </r>
    <r>
      <rPr>
        <b/>
        <sz val="10"/>
        <rFont val="Arial"/>
        <family val="2"/>
      </rPr>
      <t>(Qty = 6.0269 MT)</t>
    </r>
  </si>
  <si>
    <t>Backpulling of OPGW &amp; LIVE LINE restringing of 24 Fibre OPGW (inclusive of dismantling of tension assembly &amp; suspension assembly and installation of hardware fittings/ accessories, downlead clamp, vibration damper, etc)</t>
  </si>
  <si>
    <t>OPGW 24 fibre splicing and jointing work at interface joint kit</t>
  </si>
  <si>
    <t>Installation of pass through Tension Assembly for towers between tower location 103 and Tower location 115 that were removed while backpulling the OPGW   (Quantity shall be as connected on site)</t>
  </si>
  <si>
    <t>Tools &amp; tackles for stringing &amp; transportation &amp; to and fro</t>
  </si>
  <si>
    <t>Link Testing</t>
  </si>
  <si>
    <t>OTDR and LSPM test pre Splicing &amp; Jointing works</t>
  </si>
  <si>
    <t>OTDR and LSPM test post Splicing &amp; Jointing works</t>
  </si>
  <si>
    <t>Installation of vibration damper (Qty = 8 nos.)</t>
  </si>
  <si>
    <t>Installation of Tension assembly for junction box                (Qty = 2 nos.)</t>
  </si>
  <si>
    <t xml:space="preserve">Earthwork in excavation by Mechanical means (Hydraulic Excavator/ manual means over areas (exceeding 30 cm in depth and 1.5 m in width as well as 10sqm in plan) including getting out and disposal of excavated earth lead upto 50 m and lift upto1.5 m , as directed by Engineer in charge.                                                                                                                                     All kinds of soil                                                                                                                                                                                                                                                                                                                                          For pad &amp; chimney :   4 x 4.00 x 4.00 x 3.075  =  196.8                                                                                           For Tie beams:           4 x 6.56 x 0.675 x 0.5  =  8.86                                                                                                          Total                                                 =    205.66                                                               </t>
  </si>
  <si>
    <t>Supplying and filling in plinth with sand under floors, including watering, ramming, consolidating and dressing complete.                                                                                                                                                           For footing:            4 x 4 x 4 x 0.075  =  4.80                                                                                                                                                                          For Tie beams       4 x 4.28 x 0.5 x 0.075   =   0.64                                                                                                          Total                                                     =    5.44</t>
  </si>
  <si>
    <t xml:space="preserve">Providing and laying in position cement concrete of specified grade excluding the cost of centering and shuttering - All work up to plinth                                                                                        4.1.6 1:3:6 (1 Cement : 3 coarse sand (zone-III) derived from natural sources : 6 graded stone aggregate 40 mm nominal size derived from natural sources)                                                                                       For Lean pad :                      4 x 4.00 x 4.00 x 0.050   =    3.2                                                                                                                                                                                                                                                        Tie Beam :                             4 x 8.97 x 0.30 x 0.075   =    0.54                                                                                                                                                                                                                                                         Total                                                 =    3.74 </t>
  </si>
  <si>
    <t>Providing and laying in position specified grade of reinforced cement concrete, excluding the cost of centering, shuttering, finishing and reinforcement - All work up to plinth level :
5.1.2 1:1.5:3 (1 cement : 1.5 coarse sand (zone-III) derived from natural sources : 3 graded stone aggregate 20 mm nominal size derived from natural sources)                                  Bottom slab of footing                                                                                                                                                                                                                                                                                                                        4 x 3.85 x 3.85 x 0.10  =  5.93                                                                                                                                                                                                                                                                                                               4 x 3.70 x 3.70 x 0.150  =  8.21                                                                                                                                                                                                                                                                                                      Top slab of footing                                                                                                                                                                                                                                                                                                                                        4 x 1.55 x 1.55 x 0.15  =  1.44                                                                                                                                                                                                                                                                                                         Chimney                                                                                                                                                                                                                                                                                                                                                           4 x 2.93 x 0.50 x 0.50  =  2.93                                                                                                                                                                                                                                                                                                                    Tie Beam                                                                                                                                                                                                                                                                                                                                                        4 x 8.97 x 0.35 x 0.525  =  6.59                                                                                                                                                                                                                                                                                                                  Mufflering works                                                                                                                                                                                                                                                                                                                                                4 x 1.50 x 0.50 x 0.50  =  1.50                                                                                                                                                                                                                                                                                                               Total                           =    26.60</t>
  </si>
  <si>
    <t>Centering and shuttering including strutting, propping etc. and removal of form for 5.9.1 Foundations, footings, bases of columns, etc. for mass concrete     
 Bottom slab of footing                                                                                                                                                                                                                                                                                                                        4 x 4 x 3.85 x 0.25  =  15.40                                                                                                                                                                                                                                                                                                                                                                                                                                                                                                                                                                                                              Top slab of footing                                                                                                                                                                                                                                                                                                                                        4 x 4 x 1.55 x  0.15  =  3.72                                                                                                                                                                                                                                                                                                       Chimney                                                                                                                                                                                                                                                                                                                                                           4 x 4 x 2.93 x 0.50   =  23.44                                                                                                                                                                                                                                                                                                                    Tie Beam                                                                                                                                                                                                                                                                                                                                                        4 x 2 x 8.97 x 0.525  =  37.67                                                                                                                                                                                                                                                                                                                                                                                                                                                                                                                                                                                                                                                                                                                                                                                                                                                                                                                                                                           Total                           =    80.23</t>
  </si>
  <si>
    <r>
      <t>Steel reinforcement for R.C.C. work including straightening, cutting, bending, placing in position and binding all complete upto plinth level.
 Thermo-Mechanically Treated bars of grade Fe-500D or more.                                                                                                                                                                                                                                         Pad reinforcement(A) of 12mm dia in bothway in bottom of bottom slab</t>
    </r>
    <r>
      <rPr>
        <b/>
        <sz val="10"/>
        <color indexed="8"/>
        <rFont val="Arial"/>
        <family val="2"/>
      </rPr>
      <t xml:space="preserve">                                                                                                                                                                                                                        </t>
    </r>
    <r>
      <rPr>
        <sz val="10"/>
        <color indexed="8"/>
        <rFont val="Arial"/>
        <family val="2"/>
      </rPr>
      <t xml:space="preserve">4 x 66 x 3.75 @0.89   =   881.10                                                                                                                                                                                                                                                                                                                Pad reinforcement(B) of 12mm dia in bothway in top of second slab                                                                                                                                                                                                                                4 x 40 x 4.074 @ 0.89   =  580.14                                                                                                                                                                                                                                                                                                         Pad reinforcement(C) of 12mm dia in bothway in top of second slab                                                                                                                                                                                                                                4 x 20 x 2.15 @0.89   =   153.08                                                                                                                                                                                                                                                                                                       Chimney main bars(D) 8no.  of 16mm dia                                                                                                                                                                                                                                                                                            4 x 8 x 3.444 @ 1.58   =  174.13                                                                                                                                                                                                                                                                                                      Chimney spacers(E ) of 8mm dia @190mm c/c                                                                                                                                                                                                                                                                              4 x 18 x 1.792 @ 0.39   =   50.32                                                                                                                                                                                                                                                                                                       Chimney spacers(F) of 8mm dia @190mm c/c                                                                                                                                                                                                                                                                           4 x 18 x 1.324 @ 0.39    =   37.18                                                                                                                                                                                                                                                                                                     Main bottom bars(G) for tie beam (4nos of 16mm dia)                                                                                                                                                                                                                                                           4 x 4 x 10.38 @ 1.58   =  262.41                                                                                                                                                                                                                                                                                                             Main top bars(H) for tie beam (4nos of 16mm dia)                                                                                                                                                                                                                                                                       4 x 4 x 10.235 @ 1.58   =   258.74                                                                                                                                                                                                                                                                                                Spacers(I) for tie beams 8mm dia                                                                                                                                                                                                                                                                                                              4 x 37 x 1.622 @ 0.39   =  93.62                                                                                                                                                                                                                                                                                                             Total                               =    2490.72                  </t>
    </r>
  </si>
  <si>
    <t>Cum</t>
  </si>
  <si>
    <t>Kg</t>
  </si>
  <si>
    <t>Sqm</t>
  </si>
  <si>
    <t>Name of Work: Construction of tower type B+6 at Loc no.109 of 220kV Samaguri-Jawarnagar and 220 kV Samaguri-Sonapur Transmission line (Schedule 1E - Foundation works)</t>
  </si>
  <si>
    <r>
      <rPr>
        <b/>
        <u val="single"/>
        <sz val="11"/>
        <rFont val="Calibri"/>
        <family val="2"/>
      </rPr>
      <t>PRICE SCHEDULE 1E - Foundation works</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</si>
  <si>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 xml:space="preserve">PRICE SCHEDULE 1D - Rearrangement of OPGW 24 Fibre in 220kV Samaguri-Sarusajai Transmission Line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</si>
  <si>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Construction of tower type B+6 at Loc no.109 of 220kV Samaguri-Jawarnagar and 220 kV Samaguri-Sonapur Transmission line (Schedule 1D - Rearrangement of OPGW 24 Fibre in 220kV Samaguri-Sarusajai Transmission Line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</si>
</sst>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0"/>
    <numFmt numFmtId="187" formatCode="0.0"/>
    <numFmt numFmtId="188" formatCode="0.000"/>
    <numFmt numFmtId="189" formatCode="0.0000%"/>
    <numFmt numFmtId="190" formatCode="0.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s>
  <fonts count="8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name val="Calibri"/>
      <family val="2"/>
    </font>
    <font>
      <b/>
      <u val="single"/>
      <sz val="11"/>
      <name val="Calibri"/>
      <family val="2"/>
    </font>
    <font>
      <b/>
      <sz val="11"/>
      <color indexed="10"/>
      <name val="Calibri"/>
      <family val="2"/>
    </font>
    <font>
      <sz val="10"/>
      <color indexed="10"/>
      <name val="Arial"/>
      <family val="2"/>
    </font>
    <font>
      <b/>
      <sz val="10"/>
      <name val="Arial"/>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1"/>
      <name val="Calibri"/>
      <family val="2"/>
    </font>
    <font>
      <b/>
      <sz val="11"/>
      <color indexed="18"/>
      <name val="Calibri"/>
      <family val="2"/>
    </font>
    <font>
      <sz val="10"/>
      <name val="Calibri"/>
      <family val="2"/>
    </font>
    <font>
      <b/>
      <sz val="14"/>
      <color indexed="10"/>
      <name val="Calibri"/>
      <family val="2"/>
    </font>
    <font>
      <sz val="11"/>
      <color indexed="31"/>
      <name val="Calibri"/>
      <family val="2"/>
    </font>
    <font>
      <b/>
      <sz val="12"/>
      <color indexed="10"/>
      <name val="Calibri"/>
      <family val="2"/>
    </font>
    <font>
      <b/>
      <sz val="12"/>
      <color indexed="16"/>
      <name val="Calibri"/>
      <family val="2"/>
    </font>
    <font>
      <b/>
      <sz val="11"/>
      <color indexed="16"/>
      <name val="Calibri"/>
      <family val="2"/>
    </font>
    <font>
      <b/>
      <sz val="14"/>
      <color indexed="17"/>
      <name val="Calibri"/>
      <family val="2"/>
    </font>
    <font>
      <sz val="10"/>
      <color indexed="8"/>
      <name val="Calibri"/>
      <family val="2"/>
    </font>
    <font>
      <sz val="11"/>
      <color indexed="8"/>
      <name val="Arial Narrow"/>
      <family val="2"/>
    </font>
    <font>
      <sz val="11"/>
      <color indexed="8"/>
      <name val="Arial"/>
      <family val="2"/>
    </font>
    <font>
      <b/>
      <u val="single"/>
      <sz val="16"/>
      <color indexed="10"/>
      <name val="Calibri"/>
      <family val="2"/>
    </font>
    <font>
      <b/>
      <u val="single"/>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b/>
      <sz val="11"/>
      <color rgb="FF000066"/>
      <name val="Calibri"/>
      <family val="2"/>
    </font>
    <font>
      <sz val="11"/>
      <color rgb="FF000000"/>
      <name val="Calibri"/>
      <family val="2"/>
    </font>
    <font>
      <sz val="11"/>
      <color theme="4" tint="0.7999799847602844"/>
      <name val="Calibri"/>
      <family val="2"/>
    </font>
    <font>
      <b/>
      <sz val="12"/>
      <color rgb="FF800000"/>
      <name val="Calibri"/>
      <family val="2"/>
    </font>
    <font>
      <b/>
      <sz val="11"/>
      <color rgb="FF800000"/>
      <name val="Calibri"/>
      <family val="2"/>
    </font>
    <font>
      <b/>
      <sz val="14"/>
      <color rgb="FF007A37"/>
      <name val="Calibri"/>
      <family val="2"/>
    </font>
    <font>
      <b/>
      <sz val="10"/>
      <color theme="1"/>
      <name val="Arial"/>
      <family val="2"/>
    </font>
    <font>
      <sz val="10"/>
      <color theme="1"/>
      <name val="Arial"/>
      <family val="2"/>
    </font>
    <font>
      <sz val="10"/>
      <color rgb="FF000000"/>
      <name val="Calibri"/>
      <family val="2"/>
    </font>
    <font>
      <sz val="10"/>
      <color rgb="FF000000"/>
      <name val="Arial"/>
      <family val="2"/>
    </font>
    <font>
      <sz val="11"/>
      <color rgb="FF000000"/>
      <name val="Arial Narrow"/>
      <family val="2"/>
    </font>
    <font>
      <sz val="11"/>
      <color theme="1"/>
      <name val="Arial Narrow"/>
      <family val="2"/>
    </font>
    <font>
      <sz val="11"/>
      <color theme="1"/>
      <name val="Arial"/>
      <family val="2"/>
    </font>
    <font>
      <sz val="11"/>
      <color rgb="FF000000"/>
      <name val="Arial"/>
      <family val="2"/>
    </font>
    <font>
      <b/>
      <u val="single"/>
      <sz val="16"/>
      <color rgb="FFFF0000"/>
      <name val="Calibri"/>
      <family val="2"/>
    </font>
    <font>
      <b/>
      <u val="single"/>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color indexed="63"/>
      </left>
      <right style="medium"/>
      <top>
        <color indexed="63"/>
      </top>
      <bottom style="medium"/>
    </border>
    <border>
      <left style="thin"/>
      <right style="thin"/>
      <top>
        <color indexed="63"/>
      </top>
      <bottom style="thin"/>
    </border>
    <border>
      <left style="thin"/>
      <right/>
      <top/>
      <bottom/>
    </border>
    <border>
      <left style="medium"/>
      <right style="medium"/>
      <top>
        <color indexed="63"/>
      </top>
      <bottom style="medium"/>
    </border>
    <border>
      <left style="medium"/>
      <right style="medium"/>
      <top style="medium"/>
      <bottom style="medium"/>
    </border>
    <border>
      <left style="thin"/>
      <right style="medium"/>
      <top style="medium"/>
      <bottom style="medium"/>
    </border>
    <border>
      <left style="thin"/>
      <right style="medium"/>
      <top style="thin"/>
      <bottom style="mediu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9">
    <xf numFmtId="0" fontId="0" fillId="0" borderId="0" xfId="0" applyFont="1" applyAlignment="1">
      <alignment/>
    </xf>
    <xf numFmtId="0" fontId="2" fillId="0" borderId="0" xfId="57" applyNumberFormat="1" applyFont="1" applyFill="1" applyBorder="1" applyAlignment="1">
      <alignment vertical="center"/>
      <protection/>
    </xf>
    <xf numFmtId="0" fontId="66" fillId="0" borderId="0" xfId="57" applyNumberFormat="1" applyFont="1" applyFill="1" applyBorder="1" applyAlignment="1">
      <alignment vertical="center"/>
      <protection/>
    </xf>
    <xf numFmtId="0" fontId="67" fillId="0" borderId="0" xfId="58" applyNumberFormat="1" applyFont="1" applyFill="1" applyBorder="1" applyAlignment="1" applyProtection="1">
      <alignment horizontal="center" vertical="center"/>
      <protection/>
    </xf>
    <xf numFmtId="0" fontId="3"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0" xfId="57" applyNumberFormat="1" applyFont="1" applyFill="1">
      <alignment/>
      <protection/>
    </xf>
    <xf numFmtId="0" fontId="66" fillId="0" borderId="0" xfId="57" applyNumberFormat="1" applyFont="1" applyFill="1">
      <alignment/>
      <protection/>
    </xf>
    <xf numFmtId="0" fontId="2"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9" fillId="0" borderId="0" xfId="57" applyNumberFormat="1" applyFont="1" applyFill="1">
      <alignment/>
      <protection/>
    </xf>
    <xf numFmtId="0" fontId="67" fillId="0" borderId="0" xfId="60" applyNumberFormat="1" applyFont="1" applyFill="1" applyBorder="1" applyAlignment="1" applyProtection="1">
      <alignment horizontal="center" vertical="center"/>
      <protection/>
    </xf>
    <xf numFmtId="0" fontId="67" fillId="0" borderId="10" xfId="58" applyNumberFormat="1" applyFont="1" applyFill="1" applyBorder="1" applyAlignment="1" applyProtection="1">
      <alignment horizontal="center" vertical="center"/>
      <protection/>
    </xf>
    <xf numFmtId="0" fontId="67" fillId="0" borderId="10" xfId="60" applyNumberFormat="1" applyFont="1" applyFill="1" applyBorder="1" applyAlignment="1" applyProtection="1">
      <alignment horizontal="center" vertical="center"/>
      <protection/>
    </xf>
    <xf numFmtId="0" fontId="36"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9" fillId="0" borderId="0" xfId="57" applyNumberFormat="1" applyFont="1" applyFill="1" applyBorder="1" applyAlignment="1">
      <alignment vertical="center"/>
      <protection/>
    </xf>
    <xf numFmtId="0" fontId="9" fillId="0" borderId="11" xfId="58" applyNumberFormat="1" applyFont="1" applyFill="1" applyBorder="1" applyAlignment="1" applyProtection="1">
      <alignment horizontal="left" vertical="top" wrapText="1"/>
      <protection/>
    </xf>
    <xf numFmtId="0" fontId="9" fillId="0" borderId="12" xfId="57" applyNumberFormat="1" applyFont="1" applyFill="1" applyBorder="1" applyAlignment="1">
      <alignment horizontal="center" vertical="top" wrapText="1"/>
      <protection/>
    </xf>
    <xf numFmtId="0" fontId="9" fillId="0" borderId="13" xfId="58" applyNumberFormat="1" applyFont="1" applyFill="1" applyBorder="1" applyAlignment="1">
      <alignment horizontal="center" vertical="top" wrapText="1"/>
      <protection/>
    </xf>
    <xf numFmtId="0" fontId="70" fillId="0" borderId="12" xfId="58" applyNumberFormat="1" applyFont="1" applyFill="1" applyBorder="1" applyAlignment="1">
      <alignment horizontal="center" vertical="top" wrapText="1"/>
      <protection/>
    </xf>
    <xf numFmtId="0" fontId="70" fillId="0" borderId="12" xfId="58" applyNumberFormat="1" applyFont="1" applyFill="1" applyBorder="1" applyAlignment="1">
      <alignment vertical="top" wrapText="1"/>
      <protection/>
    </xf>
    <xf numFmtId="0" fontId="9" fillId="0" borderId="10" xfId="57" applyNumberFormat="1" applyFont="1" applyFill="1" applyBorder="1" applyAlignment="1">
      <alignment horizontal="center" vertical="top" wrapText="1"/>
      <protection/>
    </xf>
    <xf numFmtId="0" fontId="71" fillId="0" borderId="10" xfId="60" applyNumberFormat="1" applyFont="1" applyFill="1" applyBorder="1" applyAlignment="1">
      <alignment horizontal="left" vertical="center" wrapText="1"/>
      <protection/>
    </xf>
    <xf numFmtId="2" fontId="36" fillId="0" borderId="10" xfId="58" applyNumberFormat="1" applyFont="1" applyFill="1" applyBorder="1" applyAlignment="1">
      <alignment vertical="top"/>
      <protection/>
    </xf>
    <xf numFmtId="0" fontId="9" fillId="0" borderId="10" xfId="57" applyNumberFormat="1" applyFont="1" applyFill="1" applyBorder="1" applyAlignment="1" applyProtection="1">
      <alignment horizontal="right" vertical="top"/>
      <protection locked="0"/>
    </xf>
    <xf numFmtId="0" fontId="9" fillId="0" borderId="10" xfId="57" applyNumberFormat="1" applyFont="1" applyFill="1" applyBorder="1" applyAlignment="1" applyProtection="1">
      <alignment horizontal="right" vertical="top"/>
      <protection/>
    </xf>
    <xf numFmtId="0" fontId="36" fillId="0" borderId="10" xfId="58" applyNumberFormat="1" applyFont="1" applyFill="1" applyBorder="1" applyAlignment="1">
      <alignment vertical="top"/>
      <protection/>
    </xf>
    <xf numFmtId="0" fontId="36" fillId="0" borderId="10" xfId="57" applyNumberFormat="1" applyFont="1" applyFill="1" applyBorder="1" applyAlignment="1">
      <alignment vertical="top"/>
      <protection/>
    </xf>
    <xf numFmtId="0" fontId="9" fillId="0" borderId="10" xfId="57" applyNumberFormat="1" applyFont="1" applyFill="1" applyBorder="1" applyAlignment="1" applyProtection="1">
      <alignment horizontal="left" vertical="top"/>
      <protection locked="0"/>
    </xf>
    <xf numFmtId="2" fontId="9" fillId="33" borderId="10"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center" vertical="top" wrapText="1"/>
      <protection/>
    </xf>
    <xf numFmtId="2" fontId="9" fillId="0" borderId="12" xfId="57" applyNumberFormat="1" applyFont="1" applyFill="1" applyBorder="1" applyAlignment="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4" xfId="58" applyNumberFormat="1" applyFont="1" applyFill="1" applyBorder="1" applyAlignment="1">
      <alignment horizontal="right" vertical="top"/>
      <protection/>
    </xf>
    <xf numFmtId="0" fontId="36" fillId="0" borderId="10" xfId="58" applyNumberFormat="1" applyFont="1" applyFill="1" applyBorder="1" applyAlignment="1">
      <alignment vertical="top" wrapText="1"/>
      <protection/>
    </xf>
    <xf numFmtId="186" fontId="38" fillId="0" borderId="10" xfId="60" applyNumberFormat="1" applyFont="1" applyFill="1" applyBorder="1" applyAlignment="1">
      <alignment horizontal="center" vertical="center"/>
      <protection/>
    </xf>
    <xf numFmtId="0" fontId="36" fillId="0" borderId="10" xfId="57" applyNumberFormat="1" applyFont="1" applyFill="1" applyBorder="1" applyAlignment="1">
      <alignment horizontal="center" vertical="top"/>
      <protection/>
    </xf>
    <xf numFmtId="0" fontId="36" fillId="0" borderId="10" xfId="57" applyNumberFormat="1" applyFont="1" applyFill="1" applyBorder="1" applyAlignment="1" applyProtection="1">
      <alignment vertical="top"/>
      <protection/>
    </xf>
    <xf numFmtId="0" fontId="9" fillId="0" borderId="10" xfId="58" applyNumberFormat="1" applyFont="1" applyFill="1" applyBorder="1" applyAlignment="1">
      <alignment horizontal="left" vertical="top"/>
      <protection/>
    </xf>
    <xf numFmtId="0" fontId="9" fillId="0" borderId="11" xfId="58" applyNumberFormat="1" applyFont="1" applyFill="1" applyBorder="1" applyAlignment="1">
      <alignment horizontal="left" vertical="top"/>
      <protection/>
    </xf>
    <xf numFmtId="0" fontId="36" fillId="0" borderId="13" xfId="58" applyNumberFormat="1" applyFont="1" applyFill="1" applyBorder="1" applyAlignment="1">
      <alignment vertical="top"/>
      <protection/>
    </xf>
    <xf numFmtId="0" fontId="36" fillId="0" borderId="15" xfId="58" applyNumberFormat="1" applyFont="1" applyFill="1" applyBorder="1" applyAlignment="1">
      <alignment vertical="top"/>
      <protection/>
    </xf>
    <xf numFmtId="0" fontId="39" fillId="0" borderId="16" xfId="58" applyNumberFormat="1" applyFont="1" applyFill="1" applyBorder="1" applyAlignment="1">
      <alignment vertical="top"/>
      <protection/>
    </xf>
    <xf numFmtId="0" fontId="36" fillId="0" borderId="16" xfId="58" applyNumberFormat="1" applyFont="1" applyFill="1" applyBorder="1" applyAlignment="1">
      <alignment vertical="top"/>
      <protection/>
    </xf>
    <xf numFmtId="186" fontId="36" fillId="0" borderId="0" xfId="57" applyNumberFormat="1" applyFont="1" applyFill="1" applyAlignment="1">
      <alignment vertical="top"/>
      <protection/>
    </xf>
    <xf numFmtId="2" fontId="39" fillId="0" borderId="10" xfId="58" applyNumberFormat="1" applyFont="1" applyFill="1" applyBorder="1" applyAlignment="1">
      <alignment vertical="top"/>
      <protection/>
    </xf>
    <xf numFmtId="0" fontId="9" fillId="0" borderId="16" xfId="58" applyNumberFormat="1" applyFont="1" applyFill="1" applyBorder="1" applyAlignment="1">
      <alignment horizontal="left" vertical="top"/>
      <protection/>
    </xf>
    <xf numFmtId="0" fontId="72" fillId="0" borderId="13" xfId="57" applyNumberFormat="1" applyFont="1" applyFill="1" applyBorder="1" applyAlignment="1" applyProtection="1">
      <alignment vertical="top"/>
      <protection/>
    </xf>
    <xf numFmtId="0" fontId="41" fillId="0" borderId="12" xfId="58" applyNumberFormat="1" applyFont="1" applyFill="1" applyBorder="1" applyAlignment="1" applyProtection="1">
      <alignment vertical="center" wrapText="1"/>
      <protection locked="0"/>
    </xf>
    <xf numFmtId="0" fontId="73" fillId="33" borderId="12" xfId="58" applyNumberFormat="1" applyFont="1" applyFill="1" applyBorder="1" applyAlignment="1" applyProtection="1">
      <alignment vertical="center" wrapText="1"/>
      <protection locked="0"/>
    </xf>
    <xf numFmtId="10" fontId="74" fillId="33" borderId="12" xfId="64" applyNumberFormat="1" applyFont="1" applyFill="1" applyBorder="1" applyAlignment="1">
      <alignment horizontal="center" vertical="center"/>
    </xf>
    <xf numFmtId="0" fontId="72" fillId="0" borderId="12" xfId="58" applyNumberFormat="1" applyFont="1" applyFill="1" applyBorder="1" applyAlignment="1">
      <alignment vertical="top"/>
      <protection/>
    </xf>
    <xf numFmtId="0" fontId="36" fillId="0" borderId="12" xfId="57" applyNumberFormat="1" applyFont="1" applyFill="1" applyBorder="1" applyAlignment="1" applyProtection="1">
      <alignment vertical="top"/>
      <protection/>
    </xf>
    <xf numFmtId="0" fontId="11" fillId="0" borderId="12" xfId="58" applyNumberFormat="1" applyFont="1" applyFill="1" applyBorder="1" applyAlignment="1" applyProtection="1">
      <alignment vertical="center" wrapText="1"/>
      <protection locked="0"/>
    </xf>
    <xf numFmtId="0" fontId="11" fillId="0" borderId="12" xfId="64" applyNumberFormat="1" applyFont="1" applyFill="1" applyBorder="1" applyAlignment="1" applyProtection="1">
      <alignment vertical="center" wrapText="1"/>
      <protection locked="0"/>
    </xf>
    <xf numFmtId="0" fontId="41" fillId="0" borderId="12" xfId="58" applyNumberFormat="1" applyFont="1" applyFill="1" applyBorder="1" applyAlignment="1" applyProtection="1">
      <alignment vertical="center" wrapText="1"/>
      <protection/>
    </xf>
    <xf numFmtId="0" fontId="36" fillId="0" borderId="0" xfId="57" applyNumberFormat="1" applyFont="1" applyFill="1" applyAlignment="1" applyProtection="1">
      <alignment vertical="top"/>
      <protection/>
    </xf>
    <xf numFmtId="0" fontId="36" fillId="0" borderId="0" xfId="57" applyNumberFormat="1" applyFont="1" applyFill="1" applyAlignment="1">
      <alignment vertical="top"/>
      <protection/>
    </xf>
    <xf numFmtId="186" fontId="75" fillId="0" borderId="17" xfId="58" applyNumberFormat="1" applyFont="1" applyFill="1" applyBorder="1" applyAlignment="1">
      <alignment horizontal="right" vertical="top"/>
      <protection/>
    </xf>
    <xf numFmtId="186" fontId="39" fillId="0" borderId="18" xfId="58" applyNumberFormat="1" applyFont="1" applyFill="1" applyBorder="1" applyAlignment="1">
      <alignment horizontal="right" vertical="top"/>
      <protection/>
    </xf>
    <xf numFmtId="0" fontId="36" fillId="0" borderId="10" xfId="57" applyNumberFormat="1" applyFont="1" applyFill="1" applyBorder="1" applyAlignment="1">
      <alignment vertical="center"/>
      <protection/>
    </xf>
    <xf numFmtId="0" fontId="9" fillId="0" borderId="10" xfId="57" applyNumberFormat="1" applyFont="1" applyFill="1" applyBorder="1" applyAlignment="1">
      <alignment vertical="center"/>
      <protection/>
    </xf>
    <xf numFmtId="0" fontId="9" fillId="0" borderId="10" xfId="58" applyNumberFormat="1" applyFont="1" applyFill="1" applyBorder="1" applyAlignment="1" applyProtection="1">
      <alignment horizontal="left" vertical="top" wrapText="1"/>
      <protection/>
    </xf>
    <xf numFmtId="0" fontId="9" fillId="0" borderId="10" xfId="58" applyNumberFormat="1" applyFont="1" applyFill="1" applyBorder="1" applyAlignment="1">
      <alignment horizontal="center" vertical="top" wrapText="1"/>
      <protection/>
    </xf>
    <xf numFmtId="0" fontId="70" fillId="0" borderId="10" xfId="58" applyNumberFormat="1" applyFont="1" applyFill="1" applyBorder="1" applyAlignment="1">
      <alignment horizontal="center" vertical="top" wrapText="1"/>
      <protection/>
    </xf>
    <xf numFmtId="0" fontId="70" fillId="0" borderId="10" xfId="58" applyNumberFormat="1" applyFont="1" applyFill="1" applyBorder="1" applyAlignment="1">
      <alignment vertical="top" wrapText="1"/>
      <protection/>
    </xf>
    <xf numFmtId="0" fontId="36" fillId="0" borderId="10" xfId="60" applyNumberFormat="1" applyFont="1" applyFill="1" applyBorder="1" applyAlignment="1">
      <alignment horizontal="center" vertical="top"/>
      <protection/>
    </xf>
    <xf numFmtId="0" fontId="9" fillId="0" borderId="10" xfId="57" applyNumberFormat="1" applyFont="1" applyFill="1" applyBorder="1" applyAlignment="1" applyProtection="1">
      <alignment horizontal="center" vertical="top" wrapText="1"/>
      <protection/>
    </xf>
    <xf numFmtId="0" fontId="9" fillId="0" borderId="10" xfId="58" applyNumberFormat="1" applyFont="1" applyFill="1" applyBorder="1" applyAlignment="1">
      <alignment horizontal="right" vertical="top"/>
      <protection/>
    </xf>
    <xf numFmtId="186" fontId="9" fillId="0" borderId="10" xfId="58" applyNumberFormat="1" applyFont="1" applyFill="1" applyBorder="1" applyAlignment="1">
      <alignment horizontal="right" vertical="top"/>
      <protection/>
    </xf>
    <xf numFmtId="0" fontId="36" fillId="0" borderId="10" xfId="57" applyNumberFormat="1" applyFont="1" applyFill="1" applyBorder="1" applyAlignment="1">
      <alignment horizontal="center" vertical="center"/>
      <protection/>
    </xf>
    <xf numFmtId="2" fontId="9" fillId="0" borderId="10" xfId="57" applyNumberFormat="1" applyFont="1" applyFill="1" applyBorder="1" applyAlignment="1" applyProtection="1">
      <alignment horizontal="center" vertical="top" wrapText="1"/>
      <protection/>
    </xf>
    <xf numFmtId="2" fontId="9" fillId="0" borderId="10" xfId="58" applyNumberFormat="1" applyFont="1" applyFill="1" applyBorder="1" applyAlignment="1">
      <alignment horizontal="right" vertical="top"/>
      <protection/>
    </xf>
    <xf numFmtId="0" fontId="39" fillId="0" borderId="10" xfId="58" applyNumberFormat="1" applyFont="1" applyFill="1" applyBorder="1" applyAlignment="1">
      <alignment vertical="top"/>
      <protection/>
    </xf>
    <xf numFmtId="186" fontId="36" fillId="0" borderId="10" xfId="57" applyNumberFormat="1" applyFont="1" applyFill="1" applyBorder="1" applyAlignment="1">
      <alignment vertical="top"/>
      <protection/>
    </xf>
    <xf numFmtId="0" fontId="72" fillId="0" borderId="10" xfId="57" applyNumberFormat="1" applyFont="1" applyFill="1" applyBorder="1" applyAlignment="1" applyProtection="1">
      <alignment vertical="top"/>
      <protection/>
    </xf>
    <xf numFmtId="0" fontId="73" fillId="33" borderId="10" xfId="58" applyNumberFormat="1" applyFont="1" applyFill="1" applyBorder="1" applyAlignment="1" applyProtection="1">
      <alignment vertical="center" wrapText="1"/>
      <protection locked="0"/>
    </xf>
    <xf numFmtId="10" fontId="74" fillId="33" borderId="10" xfId="64" applyNumberFormat="1" applyFont="1" applyFill="1" applyBorder="1" applyAlignment="1">
      <alignment horizontal="center" vertical="center"/>
    </xf>
    <xf numFmtId="0" fontId="72" fillId="0" borderId="10" xfId="58" applyNumberFormat="1" applyFont="1" applyFill="1" applyBorder="1" applyAlignment="1">
      <alignment vertical="top"/>
      <protection/>
    </xf>
    <xf numFmtId="0" fontId="11" fillId="0" borderId="10" xfId="58" applyNumberFormat="1" applyFont="1" applyFill="1" applyBorder="1" applyAlignment="1" applyProtection="1">
      <alignment vertical="center" wrapText="1"/>
      <protection locked="0"/>
    </xf>
    <xf numFmtId="0" fontId="11" fillId="0" borderId="10" xfId="64" applyNumberFormat="1" applyFont="1" applyFill="1" applyBorder="1" applyAlignment="1" applyProtection="1">
      <alignment vertical="center" wrapText="1"/>
      <protection locked="0"/>
    </xf>
    <xf numFmtId="0" fontId="41" fillId="0" borderId="10" xfId="58" applyNumberFormat="1" applyFont="1" applyFill="1" applyBorder="1" applyAlignment="1" applyProtection="1">
      <alignment vertical="center" wrapText="1"/>
      <protection/>
    </xf>
    <xf numFmtId="186" fontId="75" fillId="0" borderId="10" xfId="58" applyNumberFormat="1" applyFont="1" applyFill="1" applyBorder="1" applyAlignment="1">
      <alignment horizontal="right" vertical="top"/>
      <protection/>
    </xf>
    <xf numFmtId="186" fontId="39" fillId="0" borderId="10" xfId="58" applyNumberFormat="1" applyFont="1" applyFill="1" applyBorder="1" applyAlignment="1">
      <alignment horizontal="right" vertical="top"/>
      <protection/>
    </xf>
    <xf numFmtId="0" fontId="9" fillId="0" borderId="10" xfId="57" applyNumberFormat="1" applyFont="1" applyFill="1" applyBorder="1" applyAlignment="1">
      <alignment horizontal="center" vertical="center" wrapText="1"/>
      <protection/>
    </xf>
    <xf numFmtId="0" fontId="36" fillId="0" borderId="10" xfId="58" applyNumberFormat="1" applyFont="1" applyFill="1" applyBorder="1" applyAlignment="1">
      <alignment horizontal="center" vertical="center"/>
      <protection/>
    </xf>
    <xf numFmtId="0" fontId="41" fillId="0" borderId="10"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9" fillId="0" borderId="10" xfId="57" applyNumberFormat="1" applyFont="1" applyFill="1" applyBorder="1" applyAlignment="1">
      <alignment horizontal="center" vertical="center" wrapText="1"/>
      <protection/>
    </xf>
    <xf numFmtId="0" fontId="76" fillId="0" borderId="10" xfId="0" applyFont="1" applyFill="1" applyBorder="1" applyAlignment="1">
      <alignment horizontal="left" vertical="top" wrapText="1"/>
    </xf>
    <xf numFmtId="0" fontId="77" fillId="0"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1" fontId="8" fillId="0" borderId="10" xfId="57" applyNumberFormat="1" applyFont="1" applyFill="1" applyBorder="1" applyAlignment="1">
      <alignment horizontal="center" vertical="top"/>
      <protection/>
    </xf>
    <xf numFmtId="0" fontId="78" fillId="0" borderId="10" xfId="60" applyNumberFormat="1" applyFont="1" applyFill="1" applyBorder="1" applyAlignment="1">
      <alignment horizontal="left" vertical="center" wrapText="1"/>
      <protection/>
    </xf>
    <xf numFmtId="0" fontId="38" fillId="0" borderId="10" xfId="57" applyNumberFormat="1" applyFont="1" applyFill="1" applyBorder="1" applyAlignment="1">
      <alignment horizontal="center" vertical="top"/>
      <protection/>
    </xf>
    <xf numFmtId="186" fontId="8" fillId="0" borderId="10" xfId="60" applyNumberFormat="1" applyFont="1" applyFill="1" applyBorder="1" applyAlignment="1">
      <alignment horizontal="center" vertical="top"/>
      <protection/>
    </xf>
    <xf numFmtId="0" fontId="8" fillId="0" borderId="10" xfId="57" applyNumberFormat="1" applyFont="1" applyFill="1" applyBorder="1" applyAlignment="1">
      <alignment horizontal="center" vertical="top"/>
      <protection/>
    </xf>
    <xf numFmtId="197" fontId="8" fillId="0" borderId="10" xfId="57" applyNumberFormat="1" applyFont="1" applyFill="1" applyBorder="1" applyAlignment="1">
      <alignment horizontal="center" vertical="top"/>
      <protection/>
    </xf>
    <xf numFmtId="0" fontId="79" fillId="0" borderId="0" xfId="0" applyFont="1" applyFill="1" applyAlignment="1">
      <alignment horizontal="center" vertical="top"/>
    </xf>
    <xf numFmtId="0" fontId="79" fillId="0" borderId="19" xfId="0" applyFont="1" applyFill="1" applyBorder="1" applyAlignment="1">
      <alignment horizontal="center" vertical="top"/>
    </xf>
    <xf numFmtId="0" fontId="77" fillId="0" borderId="19" xfId="0" applyFont="1" applyFill="1" applyBorder="1" applyAlignment="1">
      <alignment horizontal="center" vertical="top"/>
    </xf>
    <xf numFmtId="0" fontId="8" fillId="0" borderId="10" xfId="60" applyNumberFormat="1" applyFont="1" applyFill="1" applyBorder="1" applyAlignment="1">
      <alignment horizontal="center" vertical="top"/>
      <protection/>
    </xf>
    <xf numFmtId="0" fontId="8" fillId="0" borderId="10" xfId="57" applyFont="1" applyFill="1" applyBorder="1" applyAlignment="1">
      <alignment vertical="top" wrapText="1"/>
      <protection/>
    </xf>
    <xf numFmtId="0" fontId="71" fillId="0" borderId="10" xfId="60" applyNumberFormat="1" applyFont="1" applyFill="1" applyBorder="1" applyAlignment="1">
      <alignment horizontal="left" vertical="top" wrapText="1"/>
      <protection/>
    </xf>
    <xf numFmtId="0" fontId="80" fillId="0" borderId="0" xfId="0" applyFont="1" applyFill="1" applyAlignment="1">
      <alignment horizontal="center" vertical="top"/>
    </xf>
    <xf numFmtId="186" fontId="36" fillId="0" borderId="10" xfId="57" applyNumberFormat="1" applyFont="1" applyFill="1" applyBorder="1" applyAlignment="1">
      <alignment horizontal="center" vertical="top"/>
      <protection/>
    </xf>
    <xf numFmtId="0" fontId="77" fillId="0" borderId="10" xfId="0" applyFont="1" applyFill="1" applyBorder="1" applyAlignment="1">
      <alignment vertical="top" wrapText="1"/>
    </xf>
    <xf numFmtId="0" fontId="80" fillId="0" borderId="10" xfId="0" applyFont="1" applyFill="1" applyBorder="1" applyAlignment="1">
      <alignment horizontal="center" vertical="top"/>
    </xf>
    <xf numFmtId="0" fontId="80" fillId="0" borderId="20" xfId="0" applyFont="1" applyFill="1" applyBorder="1" applyAlignment="1">
      <alignment horizontal="center" vertical="top"/>
    </xf>
    <xf numFmtId="0" fontId="2" fillId="0" borderId="10" xfId="57" applyFont="1" applyFill="1" applyBorder="1" applyAlignment="1">
      <alignment horizontal="left" vertical="top" wrapText="1"/>
      <protection/>
    </xf>
    <xf numFmtId="0" fontId="80" fillId="0" borderId="19" xfId="0" applyFont="1" applyFill="1" applyBorder="1" applyAlignment="1">
      <alignment horizontal="center" vertical="top"/>
    </xf>
    <xf numFmtId="0" fontId="2" fillId="0" borderId="10" xfId="57" applyFont="1" applyFill="1" applyBorder="1" applyAlignment="1">
      <alignment horizontal="left" vertical="top"/>
      <protection/>
    </xf>
    <xf numFmtId="0" fontId="81" fillId="0" borderId="19" xfId="0" applyFont="1" applyFill="1" applyBorder="1" applyAlignment="1">
      <alignment horizontal="center" vertical="top"/>
    </xf>
    <xf numFmtId="0" fontId="82" fillId="0" borderId="10" xfId="0" applyFont="1" applyFill="1" applyBorder="1" applyAlignment="1">
      <alignment vertical="top" wrapText="1"/>
    </xf>
    <xf numFmtId="1" fontId="38" fillId="0" borderId="10" xfId="57" applyNumberFormat="1" applyFont="1" applyFill="1" applyBorder="1" applyAlignment="1">
      <alignment horizontal="center" vertical="top"/>
      <protection/>
    </xf>
    <xf numFmtId="0" fontId="83" fillId="0" borderId="0" xfId="0" applyFont="1" applyFill="1" applyAlignment="1">
      <alignment vertical="top" wrapText="1"/>
    </xf>
    <xf numFmtId="1" fontId="36" fillId="0" borderId="10" xfId="57" applyNumberFormat="1" applyFont="1" applyFill="1" applyBorder="1" applyAlignment="1">
      <alignment horizontal="center" vertical="top"/>
      <protection/>
    </xf>
    <xf numFmtId="1" fontId="38" fillId="0" borderId="21" xfId="57" applyNumberFormat="1" applyFont="1" applyFill="1" applyBorder="1" applyAlignment="1">
      <alignment horizontal="center" vertical="top"/>
      <protection/>
    </xf>
    <xf numFmtId="0" fontId="36" fillId="0" borderId="10" xfId="57" applyNumberFormat="1" applyFont="1" applyFill="1" applyBorder="1" applyAlignment="1">
      <alignment horizontal="left" vertical="top"/>
      <protection/>
    </xf>
    <xf numFmtId="1" fontId="8" fillId="0" borderId="10" xfId="60" applyNumberFormat="1" applyFont="1" applyFill="1" applyBorder="1" applyAlignment="1">
      <alignment horizontal="center" vertical="top"/>
      <protection/>
    </xf>
    <xf numFmtId="187" fontId="38" fillId="0" borderId="10" xfId="57" applyNumberFormat="1" applyFont="1" applyFill="1" applyBorder="1" applyAlignment="1">
      <alignment horizontal="center" vertical="top"/>
      <protection/>
    </xf>
    <xf numFmtId="0" fontId="80" fillId="0" borderId="22" xfId="0" applyFont="1" applyFill="1" applyBorder="1" applyAlignment="1">
      <alignment horizontal="center" vertical="top"/>
    </xf>
    <xf numFmtId="0" fontId="80" fillId="0" borderId="23" xfId="0" applyFont="1" applyFill="1" applyBorder="1" applyAlignment="1">
      <alignment horizontal="center" vertical="top"/>
    </xf>
    <xf numFmtId="0" fontId="79" fillId="0" borderId="13" xfId="0" applyFont="1" applyFill="1" applyBorder="1" applyAlignment="1">
      <alignment horizontal="center" vertical="top"/>
    </xf>
    <xf numFmtId="2" fontId="8" fillId="0" borderId="10" xfId="57" applyNumberFormat="1" applyFont="1" applyFill="1" applyBorder="1" applyAlignment="1">
      <alignment horizontal="center" vertical="top"/>
      <protection/>
    </xf>
    <xf numFmtId="2" fontId="77" fillId="0" borderId="24" xfId="0" applyNumberFormat="1" applyFont="1" applyFill="1" applyBorder="1" applyAlignment="1">
      <alignment horizontal="center" vertical="top"/>
    </xf>
    <xf numFmtId="0" fontId="79" fillId="0" borderId="25" xfId="0" applyFont="1" applyFill="1" applyBorder="1" applyAlignment="1">
      <alignment horizontal="center" vertical="top"/>
    </xf>
    <xf numFmtId="0" fontId="79" fillId="0" borderId="10" xfId="0" applyFont="1" applyFill="1" applyBorder="1" applyAlignment="1">
      <alignment horizontal="center" vertical="top"/>
    </xf>
    <xf numFmtId="0" fontId="36" fillId="0" borderId="20" xfId="57" applyNumberFormat="1" applyFont="1" applyFill="1" applyBorder="1" applyAlignment="1">
      <alignment vertical="center"/>
      <protection/>
    </xf>
    <xf numFmtId="0" fontId="69" fillId="0" borderId="20" xfId="57" applyNumberFormat="1" applyFont="1" applyFill="1" applyBorder="1" applyAlignment="1" applyProtection="1">
      <alignment vertical="center"/>
      <protection locked="0"/>
    </xf>
    <xf numFmtId="0" fontId="69" fillId="0" borderId="20" xfId="57" applyNumberFormat="1" applyFont="1" applyFill="1" applyBorder="1" applyAlignment="1">
      <alignment vertical="center"/>
      <protection/>
    </xf>
    <xf numFmtId="0" fontId="77" fillId="0" borderId="13" xfId="0" applyNumberFormat="1" applyFont="1" applyFill="1" applyBorder="1" applyAlignment="1">
      <alignment horizontal="left" vertical="top" wrapText="1"/>
    </xf>
    <xf numFmtId="0" fontId="77" fillId="0" borderId="13" xfId="0" applyFont="1" applyFill="1" applyBorder="1" applyAlignment="1">
      <alignment horizontal="left" vertical="top" wrapText="1"/>
    </xf>
    <xf numFmtId="0" fontId="77" fillId="0" borderId="11" xfId="0" applyFont="1" applyFill="1" applyBorder="1" applyAlignment="1">
      <alignment vertical="top" wrapText="1"/>
    </xf>
    <xf numFmtId="0" fontId="77" fillId="0" borderId="13" xfId="0" applyFont="1" applyFill="1" applyBorder="1" applyAlignment="1">
      <alignment vertical="top" wrapText="1"/>
    </xf>
    <xf numFmtId="0" fontId="39" fillId="0" borderId="10" xfId="58" applyNumberFormat="1" applyFont="1" applyFill="1" applyBorder="1" applyAlignment="1">
      <alignment horizontal="center" vertical="top" wrapText="1"/>
      <protection/>
    </xf>
    <xf numFmtId="0" fontId="9" fillId="0" borderId="10" xfId="57" applyNumberFormat="1" applyFont="1" applyFill="1" applyBorder="1" applyAlignment="1">
      <alignment horizontal="center" vertical="center" wrapText="1"/>
      <protection/>
    </xf>
    <xf numFmtId="0" fontId="9" fillId="0" borderId="10" xfId="57" applyNumberFormat="1" applyFont="1" applyFill="1" applyBorder="1" applyAlignment="1">
      <alignment horizontal="center" vertical="center" wrapText="1"/>
      <protection/>
    </xf>
    <xf numFmtId="0" fontId="84" fillId="0" borderId="10" xfId="57" applyNumberFormat="1" applyFont="1" applyFill="1" applyBorder="1" applyAlignment="1">
      <alignment horizontal="right" vertical="top"/>
      <protection/>
    </xf>
    <xf numFmtId="0" fontId="84" fillId="0" borderId="11" xfId="57" applyNumberFormat="1" applyFont="1" applyFill="1" applyBorder="1" applyAlignment="1">
      <alignment horizontal="right" vertical="top"/>
      <protection/>
    </xf>
    <xf numFmtId="0" fontId="30" fillId="0" borderId="10" xfId="57" applyNumberFormat="1" applyFont="1" applyFill="1" applyBorder="1" applyAlignment="1">
      <alignment horizontal="left" vertical="center" wrapText="1"/>
      <protection/>
    </xf>
    <xf numFmtId="0" fontId="85" fillId="0" borderId="10" xfId="57" applyNumberFormat="1" applyFont="1" applyFill="1" applyBorder="1" applyAlignment="1" applyProtection="1">
      <alignment horizontal="center" wrapText="1"/>
      <protection locked="0"/>
    </xf>
    <xf numFmtId="0" fontId="9" fillId="33" borderId="10" xfId="58" applyNumberFormat="1" applyFont="1" applyFill="1" applyBorder="1" applyAlignment="1" applyProtection="1">
      <alignment horizontal="left" vertical="top"/>
      <protection locked="0"/>
    </xf>
    <xf numFmtId="0" fontId="9" fillId="0" borderId="10" xfId="58" applyNumberFormat="1" applyFont="1" applyFill="1" applyBorder="1" applyAlignment="1" applyProtection="1">
      <alignment horizontal="left" vertical="top"/>
      <protection locked="0"/>
    </xf>
    <xf numFmtId="0" fontId="9" fillId="0" borderId="11" xfId="57" applyNumberFormat="1" applyFont="1" applyFill="1" applyBorder="1" applyAlignment="1">
      <alignment horizontal="center" vertical="center" wrapText="1"/>
      <protection/>
    </xf>
    <xf numFmtId="0" fontId="9" fillId="0" borderId="16" xfId="57" applyNumberFormat="1" applyFont="1" applyFill="1" applyBorder="1" applyAlignment="1">
      <alignment horizontal="center" vertical="center" wrapText="1"/>
      <protection/>
    </xf>
    <xf numFmtId="0" fontId="9" fillId="0" borderId="26" xfId="57" applyNumberFormat="1" applyFont="1" applyFill="1" applyBorder="1" applyAlignment="1">
      <alignment horizontal="center" vertical="center" wrapText="1"/>
      <protection/>
    </xf>
    <xf numFmtId="0" fontId="39" fillId="0" borderId="11" xfId="58" applyNumberFormat="1" applyFont="1" applyFill="1" applyBorder="1" applyAlignment="1">
      <alignment horizontal="center" vertical="top" wrapText="1"/>
      <protection/>
    </xf>
    <xf numFmtId="0" fontId="39" fillId="0" borderId="16" xfId="58" applyNumberFormat="1" applyFont="1" applyFill="1" applyBorder="1" applyAlignment="1">
      <alignment horizontal="center" vertical="top" wrapText="1"/>
      <protection/>
    </xf>
    <xf numFmtId="0" fontId="39" fillId="0" borderId="26" xfId="58" applyNumberFormat="1" applyFont="1" applyFill="1" applyBorder="1" applyAlignment="1">
      <alignment horizontal="center" vertical="top" wrapText="1"/>
      <protection/>
    </xf>
    <xf numFmtId="0" fontId="84" fillId="0" borderId="0" xfId="57" applyNumberFormat="1" applyFont="1" applyFill="1" applyBorder="1" applyAlignment="1">
      <alignment horizontal="right" vertical="top"/>
      <protection/>
    </xf>
    <xf numFmtId="0" fontId="30" fillId="0" borderId="0" xfId="57" applyNumberFormat="1" applyFont="1" applyFill="1" applyBorder="1" applyAlignment="1">
      <alignment horizontal="left" vertical="center" wrapText="1"/>
      <protection/>
    </xf>
    <xf numFmtId="0" fontId="85" fillId="0" borderId="27" xfId="57" applyNumberFormat="1" applyFont="1" applyFill="1" applyBorder="1" applyAlignment="1" applyProtection="1">
      <alignment horizontal="center" wrapText="1"/>
      <protection locked="0"/>
    </xf>
    <xf numFmtId="0" fontId="9" fillId="33" borderId="11" xfId="58" applyNumberFormat="1" applyFont="1" applyFill="1" applyBorder="1" applyAlignment="1" applyProtection="1">
      <alignment horizontal="left" vertical="top"/>
      <protection locked="0"/>
    </xf>
    <xf numFmtId="0" fontId="9" fillId="0" borderId="16" xfId="58" applyNumberFormat="1" applyFont="1" applyFill="1" applyBorder="1" applyAlignment="1" applyProtection="1">
      <alignment horizontal="left" vertical="top"/>
      <protection locked="0"/>
    </xf>
    <xf numFmtId="0" fontId="9" fillId="0" borderId="26"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0"/>
  <sheetViews>
    <sheetView showGridLines="0" zoomScale="80" zoomScaleNormal="80" zoomScalePageLayoutView="0" workbookViewId="0" topLeftCell="A29">
      <selection activeCell="BH11" sqref="BH11"/>
    </sheetView>
  </sheetViews>
  <sheetFormatPr defaultColWidth="9.140625" defaultRowHeight="15"/>
  <cols>
    <col min="1" max="1" width="12.57421875" style="16" customWidth="1"/>
    <col min="2" max="2" width="47.8515625" style="16" customWidth="1"/>
    <col min="3" max="3" width="9.00390625" style="16" hidden="1" customWidth="1"/>
    <col min="4" max="4" width="14.57421875" style="98"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50" t="str">
        <f>B2&amp;" BoQ"</f>
        <v>Item Rate BoQ</v>
      </c>
      <c r="B1" s="150"/>
      <c r="C1" s="150"/>
      <c r="D1" s="150"/>
      <c r="E1" s="150"/>
      <c r="F1" s="150"/>
      <c r="G1" s="150"/>
      <c r="H1" s="150"/>
      <c r="I1" s="150"/>
      <c r="J1" s="150"/>
      <c r="K1" s="150"/>
      <c r="L1" s="15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0" t="s">
        <v>3</v>
      </c>
      <c r="B2" s="20" t="s">
        <v>4</v>
      </c>
      <c r="C2" s="21" t="s">
        <v>5</v>
      </c>
      <c r="D2" s="21" t="s">
        <v>6</v>
      </c>
      <c r="E2" s="20" t="s">
        <v>7</v>
      </c>
      <c r="F2" s="71"/>
      <c r="G2" s="71"/>
      <c r="H2" s="71"/>
      <c r="I2" s="71"/>
      <c r="J2" s="72"/>
      <c r="K2" s="72"/>
      <c r="L2" s="72"/>
      <c r="M2" s="140"/>
      <c r="N2" s="140"/>
      <c r="O2" s="141"/>
      <c r="P2" s="141"/>
      <c r="Q2" s="142"/>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row>
    <row r="3" spans="1:243" s="1" customFormat="1" ht="30" customHeight="1" hidden="1">
      <c r="A3" s="71" t="s">
        <v>8</v>
      </c>
      <c r="B3" s="71"/>
      <c r="C3" s="71" t="s">
        <v>9</v>
      </c>
      <c r="D3" s="8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IE3" s="2"/>
      <c r="IF3" s="2"/>
      <c r="IG3" s="2"/>
      <c r="IH3" s="2"/>
      <c r="II3" s="2"/>
    </row>
    <row r="4" spans="1:243" s="4" customFormat="1" ht="30.75" customHeight="1">
      <c r="A4" s="152" t="s">
        <v>92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IE4" s="5"/>
      <c r="IF4" s="5"/>
      <c r="IG4" s="5"/>
      <c r="IH4" s="5"/>
      <c r="II4" s="5"/>
    </row>
    <row r="5" spans="1:243" s="4" customFormat="1" ht="30.75" customHeight="1">
      <c r="A5" s="152" t="s">
        <v>95</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IE5" s="5"/>
      <c r="IF5" s="5"/>
      <c r="IG5" s="5"/>
      <c r="IH5" s="5"/>
      <c r="II5" s="5"/>
    </row>
    <row r="6" spans="1:243" s="4" customFormat="1" ht="30.75" customHeight="1">
      <c r="A6" s="152" t="s">
        <v>93</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IE6" s="5"/>
      <c r="IF6" s="5"/>
      <c r="IG6" s="5"/>
      <c r="IH6" s="5"/>
      <c r="II6" s="5"/>
    </row>
    <row r="7" spans="1:243" s="4" customFormat="1" ht="29.25" customHeight="1" hidden="1">
      <c r="A7" s="153" t="s">
        <v>10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IE7" s="5"/>
      <c r="IF7" s="5"/>
      <c r="IG7" s="5"/>
      <c r="IH7" s="5"/>
      <c r="II7" s="5"/>
    </row>
    <row r="8" spans="1:243" s="6" customFormat="1" ht="72.75" customHeight="1">
      <c r="A8" s="73" t="s">
        <v>46</v>
      </c>
      <c r="B8" s="154"/>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IE8" s="7"/>
      <c r="IF8" s="7"/>
      <c r="IG8" s="7"/>
      <c r="IH8" s="7"/>
      <c r="II8" s="7"/>
    </row>
    <row r="9" spans="1:243" s="8" customFormat="1" ht="74.25" customHeight="1">
      <c r="A9" s="148" t="s">
        <v>94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IE9" s="9"/>
      <c r="IF9" s="9"/>
      <c r="IG9" s="9"/>
      <c r="IH9" s="9"/>
      <c r="II9" s="9"/>
    </row>
    <row r="10" spans="1:243" s="10" customFormat="1" ht="18.75" customHeight="1">
      <c r="A10" s="31" t="s">
        <v>60</v>
      </c>
      <c r="B10" s="31" t="s">
        <v>61</v>
      </c>
      <c r="C10" s="31" t="s">
        <v>61</v>
      </c>
      <c r="D10" s="95" t="s">
        <v>60</v>
      </c>
      <c r="E10" s="31" t="s">
        <v>61</v>
      </c>
      <c r="F10" s="31" t="s">
        <v>11</v>
      </c>
      <c r="G10" s="31" t="s">
        <v>11</v>
      </c>
      <c r="H10" s="31" t="s">
        <v>12</v>
      </c>
      <c r="I10" s="31" t="s">
        <v>61</v>
      </c>
      <c r="J10" s="31" t="s">
        <v>60</v>
      </c>
      <c r="K10" s="31" t="s">
        <v>62</v>
      </c>
      <c r="L10" s="31" t="s">
        <v>61</v>
      </c>
      <c r="M10" s="31" t="s">
        <v>60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60</v>
      </c>
      <c r="AU10" s="31" t="s">
        <v>60</v>
      </c>
      <c r="AV10" s="31" t="s">
        <v>12</v>
      </c>
      <c r="AW10" s="31" t="s">
        <v>12</v>
      </c>
      <c r="AX10" s="31" t="s">
        <v>60</v>
      </c>
      <c r="AY10" s="31" t="s">
        <v>60</v>
      </c>
      <c r="AZ10" s="31" t="s">
        <v>13</v>
      </c>
      <c r="BA10" s="31" t="s">
        <v>60</v>
      </c>
      <c r="BB10" s="31" t="s">
        <v>60</v>
      </c>
      <c r="BC10" s="31" t="s">
        <v>61</v>
      </c>
      <c r="IE10" s="11"/>
      <c r="IF10" s="11"/>
      <c r="IG10" s="11"/>
      <c r="IH10" s="11"/>
      <c r="II10" s="11"/>
    </row>
    <row r="11" spans="1:243" s="10" customFormat="1" ht="94.5" customHeight="1">
      <c r="A11" s="31" t="s">
        <v>0</v>
      </c>
      <c r="B11" s="31" t="s">
        <v>14</v>
      </c>
      <c r="C11" s="31" t="s">
        <v>1</v>
      </c>
      <c r="D11" s="95" t="s">
        <v>15</v>
      </c>
      <c r="E11" s="31" t="s">
        <v>16</v>
      </c>
      <c r="F11" s="31" t="s">
        <v>63</v>
      </c>
      <c r="G11" s="31"/>
      <c r="H11" s="31"/>
      <c r="I11" s="31" t="s">
        <v>17</v>
      </c>
      <c r="J11" s="31" t="s">
        <v>18</v>
      </c>
      <c r="K11" s="31" t="s">
        <v>19</v>
      </c>
      <c r="L11" s="31" t="s">
        <v>20</v>
      </c>
      <c r="M11" s="74" t="s">
        <v>64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75" t="s">
        <v>65</v>
      </c>
      <c r="BB11" s="76" t="s">
        <v>28</v>
      </c>
      <c r="BC11" s="76" t="s">
        <v>29</v>
      </c>
      <c r="IE11" s="11"/>
      <c r="IF11" s="11"/>
      <c r="IG11" s="11"/>
      <c r="IH11" s="11"/>
      <c r="II11" s="11"/>
    </row>
    <row r="12" spans="1:243" s="10" customFormat="1" ht="15">
      <c r="A12" s="31">
        <v>1</v>
      </c>
      <c r="B12" s="31">
        <v>2</v>
      </c>
      <c r="C12" s="31">
        <v>3</v>
      </c>
      <c r="D12" s="95">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32.25" customHeight="1">
      <c r="A13" s="77">
        <v>1</v>
      </c>
      <c r="B13" s="100" t="s">
        <v>71</v>
      </c>
      <c r="C13" s="105"/>
      <c r="D13" s="46"/>
      <c r="E13" s="106"/>
      <c r="F13" s="36"/>
      <c r="G13" s="35"/>
      <c r="H13" s="35"/>
      <c r="I13" s="36"/>
      <c r="J13" s="37"/>
      <c r="K13" s="38"/>
      <c r="L13" s="38"/>
      <c r="M13" s="48"/>
      <c r="N13" s="34"/>
      <c r="O13" s="34"/>
      <c r="P13" s="78"/>
      <c r="Q13" s="34"/>
      <c r="R13" s="3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79"/>
      <c r="BB13" s="80"/>
      <c r="BC13" s="45"/>
      <c r="IE13" s="13">
        <v>1</v>
      </c>
      <c r="IF13" s="13" t="s">
        <v>30</v>
      </c>
      <c r="IG13" s="13" t="s">
        <v>31</v>
      </c>
      <c r="IH13" s="13">
        <v>10</v>
      </c>
      <c r="II13" s="13" t="s">
        <v>32</v>
      </c>
    </row>
    <row r="14" spans="1:243" s="12" customFormat="1" ht="55.5" customHeight="1">
      <c r="A14" s="77">
        <v>1.01</v>
      </c>
      <c r="B14" s="101" t="s">
        <v>119</v>
      </c>
      <c r="C14" s="105" t="s">
        <v>31</v>
      </c>
      <c r="D14" s="46"/>
      <c r="E14" s="106"/>
      <c r="F14" s="36"/>
      <c r="G14" s="35"/>
      <c r="H14" s="35"/>
      <c r="I14" s="36"/>
      <c r="J14" s="37"/>
      <c r="K14" s="38"/>
      <c r="L14" s="38"/>
      <c r="M14" s="48"/>
      <c r="N14" s="34"/>
      <c r="O14" s="34"/>
      <c r="P14" s="78"/>
      <c r="Q14" s="34"/>
      <c r="R14" s="34"/>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79"/>
      <c r="BB14" s="80"/>
      <c r="BC14" s="45"/>
      <c r="IE14" s="13">
        <v>1.01</v>
      </c>
      <c r="IF14" s="13" t="s">
        <v>35</v>
      </c>
      <c r="IG14" s="13" t="s">
        <v>31</v>
      </c>
      <c r="IH14" s="13">
        <v>123.223</v>
      </c>
      <c r="II14" s="13" t="s">
        <v>33</v>
      </c>
    </row>
    <row r="15" spans="1:243" s="12" customFormat="1" ht="46.5" customHeight="1">
      <c r="A15" s="77">
        <v>1.02</v>
      </c>
      <c r="B15" s="101" t="s">
        <v>72</v>
      </c>
      <c r="C15" s="105"/>
      <c r="D15" s="109">
        <v>0.266906</v>
      </c>
      <c r="E15" s="108" t="s">
        <v>47</v>
      </c>
      <c r="F15" s="33">
        <v>0</v>
      </c>
      <c r="G15" s="34"/>
      <c r="H15" s="35"/>
      <c r="I15" s="36" t="s">
        <v>34</v>
      </c>
      <c r="J15" s="37">
        <f>IF(I15="Less(-)",-1,1)</f>
        <v>1</v>
      </c>
      <c r="K15" s="38" t="s">
        <v>43</v>
      </c>
      <c r="L15" s="38" t="s">
        <v>7</v>
      </c>
      <c r="M15" s="39"/>
      <c r="N15" s="40"/>
      <c r="O15" s="40"/>
      <c r="P15" s="82"/>
      <c r="Q15" s="40"/>
      <c r="R15" s="40"/>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83">
        <f>total_amount_ba($B$2,$D$2,D15,F15,J15,K15,M15)</f>
        <v>0</v>
      </c>
      <c r="BB15" s="83">
        <f>BA15+SUM(N15:AZ15)</f>
        <v>0</v>
      </c>
      <c r="BC15" s="45" t="str">
        <f>SpellNumber(L15,BB15)</f>
        <v>INR Zero Only</v>
      </c>
      <c r="IE15" s="13">
        <v>1</v>
      </c>
      <c r="IF15" s="13" t="s">
        <v>30</v>
      </c>
      <c r="IG15" s="13" t="s">
        <v>31</v>
      </c>
      <c r="IH15" s="13">
        <v>10</v>
      </c>
      <c r="II15" s="13" t="s">
        <v>32</v>
      </c>
    </row>
    <row r="16" spans="1:243" s="12" customFormat="1" ht="29.25" customHeight="1">
      <c r="A16" s="77">
        <v>2</v>
      </c>
      <c r="B16" s="102" t="s">
        <v>73</v>
      </c>
      <c r="C16" s="105" t="s">
        <v>37</v>
      </c>
      <c r="D16" s="107"/>
      <c r="E16" s="108"/>
      <c r="F16" s="36"/>
      <c r="G16" s="35"/>
      <c r="H16" s="35"/>
      <c r="I16" s="36"/>
      <c r="J16" s="37"/>
      <c r="K16" s="38"/>
      <c r="L16" s="38"/>
      <c r="M16" s="48"/>
      <c r="N16" s="34"/>
      <c r="O16" s="34"/>
      <c r="P16" s="78"/>
      <c r="Q16" s="34"/>
      <c r="R16" s="34"/>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79"/>
      <c r="BB16" s="80"/>
      <c r="BC16" s="45"/>
      <c r="IE16" s="13">
        <v>1.01</v>
      </c>
      <c r="IF16" s="13" t="s">
        <v>35</v>
      </c>
      <c r="IG16" s="13" t="s">
        <v>31</v>
      </c>
      <c r="IH16" s="13">
        <v>123.223</v>
      </c>
      <c r="II16" s="13" t="s">
        <v>33</v>
      </c>
    </row>
    <row r="17" spans="1:243" s="12" customFormat="1" ht="24.75" customHeight="1">
      <c r="A17" s="77">
        <v>2.01</v>
      </c>
      <c r="B17" s="103" t="s">
        <v>74</v>
      </c>
      <c r="C17" s="105"/>
      <c r="D17" s="104">
        <v>1</v>
      </c>
      <c r="E17" s="108" t="s">
        <v>54</v>
      </c>
      <c r="F17" s="33">
        <v>0</v>
      </c>
      <c r="G17" s="34"/>
      <c r="H17" s="35"/>
      <c r="I17" s="36" t="s">
        <v>34</v>
      </c>
      <c r="J17" s="37">
        <f>IF(I17="Less(-)",-1,1)</f>
        <v>1</v>
      </c>
      <c r="K17" s="38" t="s">
        <v>43</v>
      </c>
      <c r="L17" s="38" t="s">
        <v>7</v>
      </c>
      <c r="M17" s="39"/>
      <c r="N17" s="40"/>
      <c r="O17" s="40"/>
      <c r="P17" s="82"/>
      <c r="Q17" s="40"/>
      <c r="R17" s="40"/>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83">
        <f>total_amount_ba($B$2,$D$2,D17,F17,J17,K17,M17)</f>
        <v>0</v>
      </c>
      <c r="BB17" s="83">
        <f>BA17+SUM(N17:AZ17)</f>
        <v>0</v>
      </c>
      <c r="BC17" s="45" t="str">
        <f>SpellNumber(L17,BB17)</f>
        <v>INR Zero Only</v>
      </c>
      <c r="IE17" s="13"/>
      <c r="IF17" s="13"/>
      <c r="IG17" s="13"/>
      <c r="IH17" s="13"/>
      <c r="II17" s="13"/>
    </row>
    <row r="18" spans="1:243" s="12" customFormat="1" ht="36" customHeight="1">
      <c r="A18" s="77">
        <v>2.02</v>
      </c>
      <c r="B18" s="101" t="s">
        <v>75</v>
      </c>
      <c r="C18" s="105" t="s">
        <v>38</v>
      </c>
      <c r="D18" s="110">
        <v>0.00928</v>
      </c>
      <c r="E18" s="108" t="s">
        <v>47</v>
      </c>
      <c r="F18" s="33">
        <v>0</v>
      </c>
      <c r="G18" s="34"/>
      <c r="H18" s="35"/>
      <c r="I18" s="36" t="s">
        <v>34</v>
      </c>
      <c r="J18" s="37">
        <f>IF(I18="Less(-)",-1,1)</f>
        <v>1</v>
      </c>
      <c r="K18" s="38" t="s">
        <v>43</v>
      </c>
      <c r="L18" s="38" t="s">
        <v>7</v>
      </c>
      <c r="M18" s="39"/>
      <c r="N18" s="40"/>
      <c r="O18" s="40"/>
      <c r="P18" s="82"/>
      <c r="Q18" s="40"/>
      <c r="R18" s="40"/>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83">
        <f>total_amount_ba($B$2,$D$2,D18,F18,J18,K18,M18)</f>
        <v>0</v>
      </c>
      <c r="BB18" s="83">
        <f>BA18+SUM(N18:AZ18)</f>
        <v>0</v>
      </c>
      <c r="BC18" s="45" t="str">
        <f>SpellNumber(L18,BB18)</f>
        <v>INR Zero Only</v>
      </c>
      <c r="IE18" s="13">
        <v>1.01</v>
      </c>
      <c r="IF18" s="13" t="s">
        <v>35</v>
      </c>
      <c r="IG18" s="13" t="s">
        <v>31</v>
      </c>
      <c r="IH18" s="13">
        <v>123.223</v>
      </c>
      <c r="II18" s="13" t="s">
        <v>33</v>
      </c>
    </row>
    <row r="19" spans="1:243" s="12" customFormat="1" ht="33" customHeight="1">
      <c r="A19" s="77">
        <v>3</v>
      </c>
      <c r="B19" s="100" t="s">
        <v>76</v>
      </c>
      <c r="C19" s="105"/>
      <c r="D19" s="107"/>
      <c r="E19" s="108"/>
      <c r="F19" s="36"/>
      <c r="G19" s="35"/>
      <c r="H19" s="35"/>
      <c r="I19" s="36"/>
      <c r="J19" s="37"/>
      <c r="K19" s="38"/>
      <c r="L19" s="38"/>
      <c r="M19" s="48"/>
      <c r="N19" s="34"/>
      <c r="O19" s="34"/>
      <c r="P19" s="78"/>
      <c r="Q19" s="34"/>
      <c r="R19" s="3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79"/>
      <c r="BB19" s="80"/>
      <c r="BC19" s="45"/>
      <c r="IE19" s="13">
        <v>1</v>
      </c>
      <c r="IF19" s="13" t="s">
        <v>30</v>
      </c>
      <c r="IG19" s="13" t="s">
        <v>31</v>
      </c>
      <c r="IH19" s="13">
        <v>10</v>
      </c>
      <c r="II19" s="13" t="s">
        <v>32</v>
      </c>
    </row>
    <row r="20" spans="1:243" s="12" customFormat="1" ht="51.75" customHeight="1">
      <c r="A20" s="77">
        <v>3.01</v>
      </c>
      <c r="B20" s="101" t="s">
        <v>118</v>
      </c>
      <c r="C20" s="105" t="s">
        <v>39</v>
      </c>
      <c r="D20" s="107"/>
      <c r="E20" s="108"/>
      <c r="F20" s="36"/>
      <c r="G20" s="35"/>
      <c r="H20" s="35"/>
      <c r="I20" s="36"/>
      <c r="J20" s="37"/>
      <c r="K20" s="38"/>
      <c r="L20" s="38"/>
      <c r="M20" s="48"/>
      <c r="N20" s="34"/>
      <c r="O20" s="34"/>
      <c r="P20" s="78"/>
      <c r="Q20" s="34"/>
      <c r="R20" s="34"/>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79"/>
      <c r="BB20" s="80"/>
      <c r="BC20" s="45"/>
      <c r="IE20" s="13">
        <v>1.01</v>
      </c>
      <c r="IF20" s="13" t="s">
        <v>35</v>
      </c>
      <c r="IG20" s="13" t="s">
        <v>31</v>
      </c>
      <c r="IH20" s="13">
        <v>123.223</v>
      </c>
      <c r="II20" s="13" t="s">
        <v>33</v>
      </c>
    </row>
    <row r="21" spans="1:243" s="12" customFormat="1" ht="35.25" customHeight="1">
      <c r="A21" s="77">
        <v>3.02</v>
      </c>
      <c r="B21" s="101" t="s">
        <v>72</v>
      </c>
      <c r="C21" s="105"/>
      <c r="D21" s="110">
        <v>0.665568</v>
      </c>
      <c r="E21" s="108" t="s">
        <v>47</v>
      </c>
      <c r="F21" s="33">
        <v>0</v>
      </c>
      <c r="G21" s="34"/>
      <c r="H21" s="35"/>
      <c r="I21" s="36" t="s">
        <v>34</v>
      </c>
      <c r="J21" s="37">
        <f>IF(I21="Less(-)",-1,1)</f>
        <v>1</v>
      </c>
      <c r="K21" s="38" t="s">
        <v>43</v>
      </c>
      <c r="L21" s="38" t="s">
        <v>7</v>
      </c>
      <c r="M21" s="39"/>
      <c r="N21" s="40"/>
      <c r="O21" s="40"/>
      <c r="P21" s="82"/>
      <c r="Q21" s="40"/>
      <c r="R21" s="40"/>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83">
        <f>total_amount_ba($B$2,$D$2,D21,F21,J21,K21,M21)</f>
        <v>0</v>
      </c>
      <c r="BB21" s="83">
        <f>BA21+SUM(N21:AZ21)</f>
        <v>0</v>
      </c>
      <c r="BC21" s="45" t="str">
        <f>SpellNumber(L21,BB21)</f>
        <v>INR Zero Only</v>
      </c>
      <c r="IE21" s="13">
        <v>1</v>
      </c>
      <c r="IF21" s="13" t="s">
        <v>30</v>
      </c>
      <c r="IG21" s="13" t="s">
        <v>31</v>
      </c>
      <c r="IH21" s="13">
        <v>10</v>
      </c>
      <c r="II21" s="13" t="s">
        <v>32</v>
      </c>
    </row>
    <row r="22" spans="1:243" s="12" customFormat="1" ht="29.25" customHeight="1">
      <c r="A22" s="77">
        <v>4</v>
      </c>
      <c r="B22" s="100" t="s">
        <v>77</v>
      </c>
      <c r="C22" s="105" t="s">
        <v>48</v>
      </c>
      <c r="D22" s="107"/>
      <c r="E22" s="108"/>
      <c r="F22" s="36"/>
      <c r="G22" s="35"/>
      <c r="H22" s="35"/>
      <c r="I22" s="36"/>
      <c r="J22" s="37"/>
      <c r="K22" s="38"/>
      <c r="L22" s="38"/>
      <c r="M22" s="48"/>
      <c r="N22" s="34"/>
      <c r="O22" s="34"/>
      <c r="P22" s="78"/>
      <c r="Q22" s="34"/>
      <c r="R22" s="3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79"/>
      <c r="BB22" s="80"/>
      <c r="BC22" s="45"/>
      <c r="IE22" s="13">
        <v>1.01</v>
      </c>
      <c r="IF22" s="13" t="s">
        <v>35</v>
      </c>
      <c r="IG22" s="13" t="s">
        <v>31</v>
      </c>
      <c r="IH22" s="13">
        <v>123.223</v>
      </c>
      <c r="II22" s="13" t="s">
        <v>33</v>
      </c>
    </row>
    <row r="23" spans="1:243" s="12" customFormat="1" ht="29.25" customHeight="1" thickBot="1">
      <c r="A23" s="77">
        <v>4.01</v>
      </c>
      <c r="B23" s="101" t="s">
        <v>78</v>
      </c>
      <c r="C23" s="105" t="s">
        <v>68</v>
      </c>
      <c r="D23" s="111">
        <v>1</v>
      </c>
      <c r="E23" s="108" t="s">
        <v>54</v>
      </c>
      <c r="F23" s="33">
        <v>0</v>
      </c>
      <c r="G23" s="34"/>
      <c r="H23" s="35"/>
      <c r="I23" s="36" t="s">
        <v>34</v>
      </c>
      <c r="J23" s="37">
        <f>IF(I23="Less(-)",-1,1)</f>
        <v>1</v>
      </c>
      <c r="K23" s="38" t="s">
        <v>43</v>
      </c>
      <c r="L23" s="38" t="s">
        <v>7</v>
      </c>
      <c r="M23" s="39"/>
      <c r="N23" s="40"/>
      <c r="O23" s="40"/>
      <c r="P23" s="82"/>
      <c r="Q23" s="40"/>
      <c r="R23" s="40"/>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83">
        <f>total_amount_ba($B$2,$D$2,D23,F23,J23,K23,M23)</f>
        <v>0</v>
      </c>
      <c r="BB23" s="83">
        <f>BA23+SUM(N23:AZ23)</f>
        <v>0</v>
      </c>
      <c r="BC23" s="45" t="str">
        <f>SpellNumber(L23,BB23)</f>
        <v>INR Zero Only</v>
      </c>
      <c r="IE23" s="13">
        <v>1.01</v>
      </c>
      <c r="IF23" s="13" t="s">
        <v>35</v>
      </c>
      <c r="IG23" s="13" t="s">
        <v>31</v>
      </c>
      <c r="IH23" s="13">
        <v>123.223</v>
      </c>
      <c r="II23" s="13" t="s">
        <v>33</v>
      </c>
    </row>
    <row r="24" spans="1:243" s="12" customFormat="1" ht="22.5" customHeight="1" thickBot="1">
      <c r="A24" s="77">
        <v>4.02</v>
      </c>
      <c r="B24" s="101" t="s">
        <v>79</v>
      </c>
      <c r="C24" s="105" t="s">
        <v>49</v>
      </c>
      <c r="D24" s="112">
        <v>0.026144</v>
      </c>
      <c r="E24" s="108" t="s">
        <v>47</v>
      </c>
      <c r="F24" s="33">
        <v>0</v>
      </c>
      <c r="G24" s="34"/>
      <c r="H24" s="35"/>
      <c r="I24" s="36" t="s">
        <v>34</v>
      </c>
      <c r="J24" s="37">
        <f aca="true" t="shared" si="0" ref="J24:J35">IF(I24="Less(-)",-1,1)</f>
        <v>1</v>
      </c>
      <c r="K24" s="38" t="s">
        <v>43</v>
      </c>
      <c r="L24" s="38" t="s">
        <v>7</v>
      </c>
      <c r="M24" s="39"/>
      <c r="N24" s="40"/>
      <c r="O24" s="40"/>
      <c r="P24" s="82"/>
      <c r="Q24" s="40"/>
      <c r="R24" s="40"/>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83">
        <f>total_amount_ba($B$2,$D$2,D24,F24,J24,K24,M24)</f>
        <v>0</v>
      </c>
      <c r="BB24" s="83">
        <f>BA24+SUM(N24:AZ24)</f>
        <v>0</v>
      </c>
      <c r="BC24" s="45" t="str">
        <f>SpellNumber(L24,BB24)</f>
        <v>INR Zero Only</v>
      </c>
      <c r="IE24" s="13">
        <v>1.01</v>
      </c>
      <c r="IF24" s="13" t="s">
        <v>35</v>
      </c>
      <c r="IG24" s="13" t="s">
        <v>31</v>
      </c>
      <c r="IH24" s="13">
        <v>123.223</v>
      </c>
      <c r="II24" s="13" t="s">
        <v>33</v>
      </c>
    </row>
    <row r="25" spans="1:243" s="12" customFormat="1" ht="28.5" customHeight="1">
      <c r="A25" s="77">
        <v>5</v>
      </c>
      <c r="B25" s="100" t="s">
        <v>91</v>
      </c>
      <c r="C25" s="105" t="s">
        <v>50</v>
      </c>
      <c r="D25" s="107"/>
      <c r="E25" s="108"/>
      <c r="F25" s="36"/>
      <c r="G25" s="35"/>
      <c r="H25" s="35"/>
      <c r="I25" s="36"/>
      <c r="J25" s="37"/>
      <c r="K25" s="38"/>
      <c r="L25" s="38"/>
      <c r="M25" s="48"/>
      <c r="N25" s="34"/>
      <c r="O25" s="34"/>
      <c r="P25" s="78"/>
      <c r="Q25" s="34"/>
      <c r="R25" s="34"/>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79"/>
      <c r="BB25" s="80"/>
      <c r="BC25" s="45"/>
      <c r="IE25" s="13">
        <v>1.01</v>
      </c>
      <c r="IF25" s="13" t="s">
        <v>35</v>
      </c>
      <c r="IG25" s="13" t="s">
        <v>31</v>
      </c>
      <c r="IH25" s="13">
        <v>123.223</v>
      </c>
      <c r="II25" s="13" t="s">
        <v>33</v>
      </c>
    </row>
    <row r="26" spans="1:243" s="12" customFormat="1" ht="24.75" customHeight="1">
      <c r="A26" s="77">
        <v>6</v>
      </c>
      <c r="B26" s="102" t="s">
        <v>80</v>
      </c>
      <c r="C26" s="105" t="s">
        <v>51</v>
      </c>
      <c r="D26" s="107"/>
      <c r="E26" s="108"/>
      <c r="F26" s="36"/>
      <c r="G26" s="35"/>
      <c r="H26" s="35"/>
      <c r="I26" s="36"/>
      <c r="J26" s="37">
        <f t="shared" si="0"/>
        <v>1</v>
      </c>
      <c r="K26" s="38"/>
      <c r="L26" s="38"/>
      <c r="M26" s="48"/>
      <c r="N26" s="34"/>
      <c r="O26" s="34"/>
      <c r="P26" s="78"/>
      <c r="Q26" s="34"/>
      <c r="R26" s="34"/>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83"/>
      <c r="BB26" s="83"/>
      <c r="BC26" s="45"/>
      <c r="IE26" s="13">
        <v>1</v>
      </c>
      <c r="IF26" s="13" t="s">
        <v>30</v>
      </c>
      <c r="IG26" s="13" t="s">
        <v>31</v>
      </c>
      <c r="IH26" s="13">
        <v>10</v>
      </c>
      <c r="II26" s="13" t="s">
        <v>32</v>
      </c>
    </row>
    <row r="27" spans="1:243" s="12" customFormat="1" ht="55.5" customHeight="1">
      <c r="A27" s="77">
        <v>6.01</v>
      </c>
      <c r="B27" s="103" t="s">
        <v>81</v>
      </c>
      <c r="C27" s="105" t="s">
        <v>66</v>
      </c>
      <c r="D27" s="104">
        <v>12</v>
      </c>
      <c r="E27" s="108" t="s">
        <v>97</v>
      </c>
      <c r="F27" s="33"/>
      <c r="G27" s="34"/>
      <c r="H27" s="35"/>
      <c r="I27" s="36"/>
      <c r="J27" s="37">
        <f t="shared" si="0"/>
        <v>1</v>
      </c>
      <c r="K27" s="38" t="s">
        <v>43</v>
      </c>
      <c r="L27" s="38" t="s">
        <v>7</v>
      </c>
      <c r="M27" s="39"/>
      <c r="N27" s="40"/>
      <c r="O27" s="40"/>
      <c r="P27" s="82"/>
      <c r="Q27" s="40"/>
      <c r="R27" s="40"/>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83">
        <f aca="true" t="shared" si="1" ref="BA27:BA35">total_amount_ba($B$2,$D$2,D27,F27,J27,K27,M27)</f>
        <v>0</v>
      </c>
      <c r="BB27" s="83">
        <f aca="true" t="shared" si="2" ref="BB27:BB32">BA27+SUM(N27:AZ27)</f>
        <v>0</v>
      </c>
      <c r="BC27" s="45" t="str">
        <f aca="true" t="shared" si="3" ref="BC27:BC32">SpellNumber(L27,BB27)</f>
        <v>INR Zero Only</v>
      </c>
      <c r="IE27" s="13"/>
      <c r="IF27" s="13"/>
      <c r="IG27" s="13"/>
      <c r="IH27" s="13"/>
      <c r="II27" s="13"/>
    </row>
    <row r="28" spans="1:243" s="12" customFormat="1" ht="24.75" customHeight="1">
      <c r="A28" s="77">
        <v>7</v>
      </c>
      <c r="B28" s="100" t="s">
        <v>82</v>
      </c>
      <c r="C28" s="105"/>
      <c r="D28" s="107"/>
      <c r="E28" s="108"/>
      <c r="F28" s="36"/>
      <c r="G28" s="35"/>
      <c r="H28" s="35"/>
      <c r="I28" s="36"/>
      <c r="J28" s="37">
        <f t="shared" si="0"/>
        <v>1</v>
      </c>
      <c r="K28" s="38"/>
      <c r="L28" s="38"/>
      <c r="M28" s="48"/>
      <c r="N28" s="34"/>
      <c r="O28" s="34"/>
      <c r="P28" s="78"/>
      <c r="Q28" s="34"/>
      <c r="R28" s="34"/>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83"/>
      <c r="BB28" s="83"/>
      <c r="BC28" s="45"/>
      <c r="IE28" s="13">
        <v>1</v>
      </c>
      <c r="IF28" s="13" t="s">
        <v>30</v>
      </c>
      <c r="IG28" s="13" t="s">
        <v>31</v>
      </c>
      <c r="IH28" s="13">
        <v>10</v>
      </c>
      <c r="II28" s="13" t="s">
        <v>32</v>
      </c>
    </row>
    <row r="29" spans="1:243" s="12" customFormat="1" ht="55.5" customHeight="1">
      <c r="A29" s="77">
        <v>7.01</v>
      </c>
      <c r="B29" s="101" t="s">
        <v>83</v>
      </c>
      <c r="C29" s="105" t="s">
        <v>52</v>
      </c>
      <c r="D29" s="104">
        <v>12</v>
      </c>
      <c r="E29" s="108" t="s">
        <v>33</v>
      </c>
      <c r="F29" s="33">
        <v>0</v>
      </c>
      <c r="G29" s="34"/>
      <c r="H29" s="35"/>
      <c r="I29" s="36" t="s">
        <v>34</v>
      </c>
      <c r="J29" s="37">
        <f t="shared" si="0"/>
        <v>1</v>
      </c>
      <c r="K29" s="38" t="s">
        <v>43</v>
      </c>
      <c r="L29" s="38" t="s">
        <v>7</v>
      </c>
      <c r="M29" s="39"/>
      <c r="N29" s="40"/>
      <c r="O29" s="40"/>
      <c r="P29" s="82"/>
      <c r="Q29" s="40"/>
      <c r="R29" s="40"/>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83">
        <f t="shared" si="1"/>
        <v>0</v>
      </c>
      <c r="BB29" s="83">
        <f t="shared" si="2"/>
        <v>0</v>
      </c>
      <c r="BC29" s="45" t="str">
        <f t="shared" si="3"/>
        <v>INR Zero Only</v>
      </c>
      <c r="IE29" s="13">
        <v>1.01</v>
      </c>
      <c r="IF29" s="13" t="s">
        <v>35</v>
      </c>
      <c r="IG29" s="13" t="s">
        <v>31</v>
      </c>
      <c r="IH29" s="13">
        <v>123.223</v>
      </c>
      <c r="II29" s="13" t="s">
        <v>33</v>
      </c>
    </row>
    <row r="30" spans="1:243" s="12" customFormat="1" ht="27.75" customHeight="1">
      <c r="A30" s="77">
        <v>7.02</v>
      </c>
      <c r="B30" s="101" t="s">
        <v>84</v>
      </c>
      <c r="C30" s="105" t="s">
        <v>53</v>
      </c>
      <c r="D30" s="104">
        <v>6</v>
      </c>
      <c r="E30" s="108" t="s">
        <v>33</v>
      </c>
      <c r="F30" s="33"/>
      <c r="G30" s="34"/>
      <c r="H30" s="35"/>
      <c r="I30" s="36"/>
      <c r="J30" s="37">
        <f>IF(I30="Less(-)",-1,1)</f>
        <v>1</v>
      </c>
      <c r="K30" s="38" t="s">
        <v>43</v>
      </c>
      <c r="L30" s="38" t="s">
        <v>7</v>
      </c>
      <c r="M30" s="39"/>
      <c r="N30" s="40"/>
      <c r="O30" s="40"/>
      <c r="P30" s="82"/>
      <c r="Q30" s="40"/>
      <c r="R30" s="40"/>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83">
        <f>total_amount_ba($B$2,$D$2,D30,F30,J30,K30,M30)</f>
        <v>0</v>
      </c>
      <c r="BB30" s="83">
        <f>BA30+SUM(N30:AZ30)</f>
        <v>0</v>
      </c>
      <c r="BC30" s="45" t="str">
        <f>SpellNumber(L30,BB30)</f>
        <v>INR Zero Only</v>
      </c>
      <c r="IE30" s="13"/>
      <c r="IF30" s="13"/>
      <c r="IG30" s="13"/>
      <c r="IH30" s="13"/>
      <c r="II30" s="13"/>
    </row>
    <row r="31" spans="1:243" s="12" customFormat="1" ht="30.75" customHeight="1">
      <c r="A31" s="77">
        <v>8</v>
      </c>
      <c r="B31" s="100" t="s">
        <v>85</v>
      </c>
      <c r="C31" s="105" t="s">
        <v>55</v>
      </c>
      <c r="D31" s="107"/>
      <c r="E31" s="106"/>
      <c r="F31" s="36"/>
      <c r="G31" s="35"/>
      <c r="H31" s="35"/>
      <c r="I31" s="36"/>
      <c r="J31" s="37">
        <f>IF(I31="Less(-)",-1,1)</f>
        <v>1</v>
      </c>
      <c r="K31" s="38"/>
      <c r="L31" s="38"/>
      <c r="M31" s="48"/>
      <c r="N31" s="34"/>
      <c r="O31" s="34"/>
      <c r="P31" s="78"/>
      <c r="Q31" s="34"/>
      <c r="R31" s="34"/>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83"/>
      <c r="BB31" s="83"/>
      <c r="BC31" s="45"/>
      <c r="IE31" s="13"/>
      <c r="IF31" s="13"/>
      <c r="IG31" s="13"/>
      <c r="IH31" s="13"/>
      <c r="II31" s="13"/>
    </row>
    <row r="32" spans="1:243" s="12" customFormat="1" ht="27.75" customHeight="1">
      <c r="A32" s="77">
        <v>8.01</v>
      </c>
      <c r="B32" s="101" t="s">
        <v>86</v>
      </c>
      <c r="C32" s="105" t="s">
        <v>56</v>
      </c>
      <c r="D32" s="104">
        <v>1</v>
      </c>
      <c r="E32" s="106" t="s">
        <v>96</v>
      </c>
      <c r="F32" s="33"/>
      <c r="G32" s="34"/>
      <c r="H32" s="35"/>
      <c r="I32" s="36"/>
      <c r="J32" s="37">
        <f t="shared" si="0"/>
        <v>1</v>
      </c>
      <c r="K32" s="38" t="s">
        <v>43</v>
      </c>
      <c r="L32" s="38" t="s">
        <v>7</v>
      </c>
      <c r="M32" s="39"/>
      <c r="N32" s="40"/>
      <c r="O32" s="40"/>
      <c r="P32" s="82"/>
      <c r="Q32" s="40"/>
      <c r="R32" s="40"/>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83">
        <f t="shared" si="1"/>
        <v>0</v>
      </c>
      <c r="BB32" s="83">
        <f t="shared" si="2"/>
        <v>0</v>
      </c>
      <c r="BC32" s="45" t="str">
        <f t="shared" si="3"/>
        <v>INR Zero Only</v>
      </c>
      <c r="IE32" s="13"/>
      <c r="IF32" s="13"/>
      <c r="IG32" s="13"/>
      <c r="IH32" s="13"/>
      <c r="II32" s="13"/>
    </row>
    <row r="33" spans="1:243" s="12" customFormat="1" ht="27.75" customHeight="1">
      <c r="A33" s="77">
        <v>8.02</v>
      </c>
      <c r="B33" s="101" t="s">
        <v>87</v>
      </c>
      <c r="C33" s="105"/>
      <c r="D33" s="113">
        <v>2</v>
      </c>
      <c r="E33" s="106" t="s">
        <v>54</v>
      </c>
      <c r="F33" s="33">
        <v>0</v>
      </c>
      <c r="G33" s="34"/>
      <c r="H33" s="35"/>
      <c r="I33" s="36" t="s">
        <v>34</v>
      </c>
      <c r="J33" s="37">
        <f>IF(I33="Less(-)",-1,1)</f>
        <v>1</v>
      </c>
      <c r="K33" s="38" t="s">
        <v>43</v>
      </c>
      <c r="L33" s="38" t="s">
        <v>7</v>
      </c>
      <c r="M33" s="39"/>
      <c r="N33" s="40"/>
      <c r="O33" s="40"/>
      <c r="P33" s="82"/>
      <c r="Q33" s="40"/>
      <c r="R33" s="40"/>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83">
        <f>total_amount_ba($B$2,$D$2,D33,F33,J33,K33,M33)</f>
        <v>0</v>
      </c>
      <c r="BB33" s="83">
        <f>BA33+SUM(N33:AZ33)</f>
        <v>0</v>
      </c>
      <c r="BC33" s="45" t="str">
        <f>SpellNumber(L33,BB33)</f>
        <v>INR Zero Only</v>
      </c>
      <c r="IE33" s="13">
        <v>1</v>
      </c>
      <c r="IF33" s="13" t="s">
        <v>30</v>
      </c>
      <c r="IG33" s="13" t="s">
        <v>31</v>
      </c>
      <c r="IH33" s="13">
        <v>10</v>
      </c>
      <c r="II33" s="13" t="s">
        <v>32</v>
      </c>
    </row>
    <row r="34" spans="1:243" s="12" customFormat="1" ht="27.75" customHeight="1">
      <c r="A34" s="77">
        <v>8.03</v>
      </c>
      <c r="B34" s="101" t="s">
        <v>88</v>
      </c>
      <c r="C34" s="105" t="s">
        <v>57</v>
      </c>
      <c r="D34" s="113">
        <v>1</v>
      </c>
      <c r="E34" s="106" t="s">
        <v>96</v>
      </c>
      <c r="F34" s="33">
        <v>0</v>
      </c>
      <c r="G34" s="34"/>
      <c r="H34" s="35"/>
      <c r="I34" s="36" t="s">
        <v>34</v>
      </c>
      <c r="J34" s="37">
        <f t="shared" si="0"/>
        <v>1</v>
      </c>
      <c r="K34" s="38" t="s">
        <v>43</v>
      </c>
      <c r="L34" s="38" t="s">
        <v>7</v>
      </c>
      <c r="M34" s="39"/>
      <c r="N34" s="40"/>
      <c r="O34" s="40"/>
      <c r="P34" s="82"/>
      <c r="Q34" s="40"/>
      <c r="R34" s="40"/>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83">
        <f t="shared" si="1"/>
        <v>0</v>
      </c>
      <c r="BB34" s="83">
        <f>BA34+SUM(N34:AZ34)</f>
        <v>0</v>
      </c>
      <c r="BC34" s="45" t="str">
        <f>SpellNumber(L34,BB34)</f>
        <v>INR Zero Only</v>
      </c>
      <c r="IE34" s="13">
        <v>1.01</v>
      </c>
      <c r="IF34" s="13" t="s">
        <v>35</v>
      </c>
      <c r="IG34" s="13" t="s">
        <v>31</v>
      </c>
      <c r="IH34" s="13">
        <v>123.223</v>
      </c>
      <c r="II34" s="13" t="s">
        <v>33</v>
      </c>
    </row>
    <row r="35" spans="1:243" s="12" customFormat="1" ht="27.75" customHeight="1">
      <c r="A35" s="77">
        <v>8.05</v>
      </c>
      <c r="B35" s="101" t="s">
        <v>89</v>
      </c>
      <c r="C35" s="105" t="s">
        <v>58</v>
      </c>
      <c r="D35" s="113">
        <v>1</v>
      </c>
      <c r="E35" s="106" t="s">
        <v>54</v>
      </c>
      <c r="F35" s="33">
        <v>0</v>
      </c>
      <c r="G35" s="34"/>
      <c r="H35" s="35"/>
      <c r="I35" s="36" t="s">
        <v>34</v>
      </c>
      <c r="J35" s="37">
        <f t="shared" si="0"/>
        <v>1</v>
      </c>
      <c r="K35" s="38" t="s">
        <v>43</v>
      </c>
      <c r="L35" s="38" t="s">
        <v>7</v>
      </c>
      <c r="M35" s="39"/>
      <c r="N35" s="40"/>
      <c r="O35" s="40"/>
      <c r="P35" s="82"/>
      <c r="Q35" s="40"/>
      <c r="R35" s="40"/>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83">
        <f t="shared" si="1"/>
        <v>0</v>
      </c>
      <c r="BB35" s="83">
        <f>BA35+SUM(N35:AZ35)</f>
        <v>0</v>
      </c>
      <c r="BC35" s="45" t="str">
        <f>SpellNumber(L35,BB35)</f>
        <v>INR Zero Only</v>
      </c>
      <c r="IE35" s="13">
        <v>1.01</v>
      </c>
      <c r="IF35" s="13" t="s">
        <v>35</v>
      </c>
      <c r="IG35" s="13" t="s">
        <v>31</v>
      </c>
      <c r="IH35" s="13">
        <v>123.223</v>
      </c>
      <c r="II35" s="13" t="s">
        <v>33</v>
      </c>
    </row>
    <row r="36" spans="1:243" s="12" customFormat="1" ht="27.75" customHeight="1">
      <c r="A36" s="77">
        <v>8.06</v>
      </c>
      <c r="B36" s="101" t="s">
        <v>90</v>
      </c>
      <c r="C36" s="105" t="s">
        <v>69</v>
      </c>
      <c r="D36" s="113">
        <v>1</v>
      </c>
      <c r="E36" s="106" t="s">
        <v>54</v>
      </c>
      <c r="F36" s="33">
        <v>0</v>
      </c>
      <c r="G36" s="34"/>
      <c r="H36" s="35"/>
      <c r="I36" s="36" t="s">
        <v>34</v>
      </c>
      <c r="J36" s="37">
        <f>IF(I36="Less(-)",-1,1)</f>
        <v>1</v>
      </c>
      <c r="K36" s="38" t="s">
        <v>43</v>
      </c>
      <c r="L36" s="38" t="s">
        <v>7</v>
      </c>
      <c r="M36" s="39"/>
      <c r="N36" s="40"/>
      <c r="O36" s="40"/>
      <c r="P36" s="82"/>
      <c r="Q36" s="40"/>
      <c r="R36" s="40"/>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83">
        <f>total_amount_ba($B$2,$D$2,D36,F36,J36,K36,M36)</f>
        <v>0</v>
      </c>
      <c r="BB36" s="83">
        <f>BA36+SUM(N36:AZ36)</f>
        <v>0</v>
      </c>
      <c r="BC36" s="45" t="str">
        <f>SpellNumber(L36,BB36)</f>
        <v>INR Zero Only</v>
      </c>
      <c r="IE36" s="13">
        <v>1.01</v>
      </c>
      <c r="IF36" s="13" t="s">
        <v>35</v>
      </c>
      <c r="IG36" s="13" t="s">
        <v>31</v>
      </c>
      <c r="IH36" s="13">
        <v>123.223</v>
      </c>
      <c r="II36" s="13" t="s">
        <v>33</v>
      </c>
    </row>
    <row r="37" spans="1:243" s="12" customFormat="1" ht="33" customHeight="1">
      <c r="A37" s="49" t="s">
        <v>41</v>
      </c>
      <c r="B37" s="49"/>
      <c r="C37" s="36"/>
      <c r="D37" s="96"/>
      <c r="E37" s="36"/>
      <c r="F37" s="36"/>
      <c r="G37" s="36"/>
      <c r="H37" s="84"/>
      <c r="I37" s="84"/>
      <c r="J37" s="84"/>
      <c r="K37" s="84"/>
      <c r="L37" s="36"/>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56">
        <f>SUM(BA13:BA36)</f>
        <v>0</v>
      </c>
      <c r="BB37" s="56">
        <f>SUM(BB13:BB36)</f>
        <v>0</v>
      </c>
      <c r="BC37" s="45" t="str">
        <f>SpellNumber($E$2,BB37)</f>
        <v>INR Zero Only</v>
      </c>
      <c r="IE37" s="13">
        <v>4</v>
      </c>
      <c r="IF37" s="13" t="s">
        <v>36</v>
      </c>
      <c r="IG37" s="13" t="s">
        <v>40</v>
      </c>
      <c r="IH37" s="13">
        <v>10</v>
      </c>
      <c r="II37" s="13" t="s">
        <v>33</v>
      </c>
    </row>
    <row r="38" spans="1:243" s="14" customFormat="1" ht="39" customHeight="1" hidden="1">
      <c r="A38" s="49" t="s">
        <v>45</v>
      </c>
      <c r="B38" s="49"/>
      <c r="C38" s="86"/>
      <c r="D38" s="97"/>
      <c r="E38" s="87" t="s">
        <v>42</v>
      </c>
      <c r="F38" s="88"/>
      <c r="G38" s="89"/>
      <c r="H38" s="48"/>
      <c r="I38" s="48"/>
      <c r="J38" s="48"/>
      <c r="K38" s="90"/>
      <c r="L38" s="91"/>
      <c r="M38" s="92"/>
      <c r="N38" s="48"/>
      <c r="O38" s="37"/>
      <c r="P38" s="37"/>
      <c r="Q38" s="37"/>
      <c r="R38" s="37"/>
      <c r="S38" s="3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93">
        <f>IF(ISBLANK(F38),0,IF(E38="Excess (+)",ROUND(BA37+(BA37*F38),2),IF(E38="Less (-)",ROUND(BA37+(BA37*F38*(-1)),2),0)))</f>
        <v>0</v>
      </c>
      <c r="BB38" s="94">
        <f>ROUND(BA38,0)</f>
        <v>0</v>
      </c>
      <c r="BC38" s="45" t="str">
        <f>SpellNumber(L38,BB38)</f>
        <v> Zero Only</v>
      </c>
      <c r="IE38" s="15"/>
      <c r="IF38" s="15"/>
      <c r="IG38" s="15"/>
      <c r="IH38" s="15"/>
      <c r="II38" s="15"/>
    </row>
    <row r="39" spans="1:243" s="14" customFormat="1" ht="51" customHeight="1">
      <c r="A39" s="49" t="s">
        <v>44</v>
      </c>
      <c r="B39" s="49"/>
      <c r="C39" s="147" t="str">
        <f>SpellNumber($E$2,BB37)</f>
        <v>INR Zero Only</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IE39" s="15"/>
      <c r="IF39" s="15"/>
      <c r="IG39" s="15"/>
      <c r="IH39" s="15"/>
      <c r="II39" s="15"/>
    </row>
    <row r="40" spans="3:243" s="10" customFormat="1" ht="15">
      <c r="C40" s="16"/>
      <c r="D40" s="98"/>
      <c r="E40" s="16"/>
      <c r="F40" s="16"/>
      <c r="G40" s="16"/>
      <c r="H40" s="16"/>
      <c r="I40" s="16"/>
      <c r="J40" s="16"/>
      <c r="K40" s="16"/>
      <c r="L40" s="16"/>
      <c r="M40" s="16"/>
      <c r="O40" s="16"/>
      <c r="BA40" s="16"/>
      <c r="BC40" s="16"/>
      <c r="IE40" s="11"/>
      <c r="IF40" s="11"/>
      <c r="IG40" s="11"/>
      <c r="IH40" s="11"/>
      <c r="II40" s="11"/>
    </row>
  </sheetData>
  <sheetProtection password="CE88" sheet="1"/>
  <mergeCells count="8">
    <mergeCell ref="C39:BC39"/>
    <mergeCell ref="A9:BC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8">
      <formula1>IF(ISBLANK(F38),$A$3:$C$3,$B$3:$C$3)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8">
      <formula1>IF(E38&lt;&gt;"Select",0,-1)</formula1>
      <formula2>IF(E38&lt;&gt;"Select",99.99,-1)</formula2>
    </dataValidation>
    <dataValidation type="decimal" allowBlank="1" showInputMessage="1" showErrorMessage="1" promptTitle="Rate Entry" prompt="Please enter VAT charges in Rupees for this item. " errorTitle="Invaid Entry" error="Only Numeric Values are allowed. " sqref="M21 M17:M18 M27 M32:M36 M15 M29:M30 M23:M24">
      <formula1>0</formula1>
      <formula2>999999999999999</formula2>
    </dataValidation>
    <dataValidation type="decimal" allowBlank="1" showInputMessage="1" showErrorMessage="1" promptTitle="Quantity" prompt="Please enter the Quantity for this item. " errorTitle="Invalid Entry" error="Only Numeric Values are allowed. " sqref="D22 D13:D17 D19:D20 F13:F36 D25:D36">
      <formula1>0</formula1>
      <formula2>999999999999999</formula2>
    </dataValidation>
    <dataValidation allowBlank="1" showInputMessage="1" showErrorMessage="1" promptTitle="Item Description" prompt="Please enter Item Description in text" sqref="B24:B29 B32:B36 B19:B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 L14 L15 L16 L17 L18 L19 L20 L21 L22 L23 L24 L25 L26 L27 L28 L29 L30 L31 L32 L33 L34 L35 L36">
      <formula1>"INR"</formula1>
    </dataValidation>
    <dataValidation allowBlank="1" showInputMessage="1" showErrorMessage="1" promptTitle="Addition / Deduction" prompt="Please Choose the correct One" sqref="J13:J36"/>
    <dataValidation type="list" showInputMessage="1" showErrorMessage="1" sqref="I13:I36">
      <formula1>"Excess(+), Less(-)"</formula1>
    </dataValidation>
    <dataValidation type="decimal" allowBlank="1" showInputMessage="1" showErrorMessage="1" errorTitle="Invalid Entry" error="Only Numeric Values are allowed. " sqref="A13:A36">
      <formula1>0</formula1>
      <formula2>999999999999999</formula2>
    </dataValidation>
    <dataValidation allowBlank="1" showInputMessage="1" showErrorMessage="1" promptTitle="Itemcode/Make" prompt="Please enter text" sqref="C13:C36"/>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dataValidation type="list" allowBlank="1" showInputMessage="1" showErrorMessage="1" sqref="K13:K36">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27"/>
  <sheetViews>
    <sheetView showGridLines="0" view="pageBreakPreview" zoomScale="90" zoomScaleNormal="73" zoomScaleSheetLayoutView="90" zoomScalePageLayoutView="0" workbookViewId="0" topLeftCell="A1">
      <selection activeCell="BC10" sqref="BC10"/>
    </sheetView>
  </sheetViews>
  <sheetFormatPr defaultColWidth="9.140625" defaultRowHeight="15"/>
  <cols>
    <col min="1" max="1" width="12.57421875" style="16" customWidth="1"/>
    <col min="2" max="2" width="47.8515625" style="16" customWidth="1"/>
    <col min="3" max="3" width="9.00390625" style="16" hidden="1" customWidth="1"/>
    <col min="4" max="4" width="14.57421875" style="98"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50" t="str">
        <f>B2&amp;" BoQ"</f>
        <v>Item Rate BoQ</v>
      </c>
      <c r="B1" s="150"/>
      <c r="C1" s="150"/>
      <c r="D1" s="150"/>
      <c r="E1" s="150"/>
      <c r="F1" s="150"/>
      <c r="G1" s="150"/>
      <c r="H1" s="150"/>
      <c r="I1" s="150"/>
      <c r="J1" s="150"/>
      <c r="K1" s="150"/>
      <c r="L1" s="15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0" t="s">
        <v>3</v>
      </c>
      <c r="B2" s="20" t="s">
        <v>4</v>
      </c>
      <c r="C2" s="21" t="s">
        <v>5</v>
      </c>
      <c r="D2" s="21" t="s">
        <v>6</v>
      </c>
      <c r="E2" s="20" t="s">
        <v>7</v>
      </c>
      <c r="F2" s="71"/>
      <c r="G2" s="71"/>
      <c r="H2" s="71"/>
      <c r="I2" s="71"/>
      <c r="J2" s="72"/>
      <c r="K2" s="72"/>
      <c r="L2" s="72"/>
      <c r="M2" s="140"/>
      <c r="N2" s="140"/>
      <c r="O2" s="141"/>
      <c r="P2" s="141"/>
      <c r="Q2" s="142"/>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row>
    <row r="3" spans="1:243" s="1" customFormat="1" ht="30" customHeight="1" hidden="1">
      <c r="A3" s="71" t="s">
        <v>8</v>
      </c>
      <c r="B3" s="71"/>
      <c r="C3" s="71" t="s">
        <v>9</v>
      </c>
      <c r="D3" s="8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IE3" s="2"/>
      <c r="IF3" s="2"/>
      <c r="IG3" s="2"/>
      <c r="IH3" s="2"/>
      <c r="II3" s="2"/>
    </row>
    <row r="4" spans="1:243" s="4" customFormat="1" ht="30.75" customHeight="1">
      <c r="A4" s="152" t="s">
        <v>92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IE4" s="5"/>
      <c r="IF4" s="5"/>
      <c r="IG4" s="5"/>
      <c r="IH4" s="5"/>
      <c r="II4" s="5"/>
    </row>
    <row r="5" spans="1:243" s="4" customFormat="1" ht="30.75" customHeight="1">
      <c r="A5" s="152" t="s">
        <v>98</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IE5" s="5"/>
      <c r="IF5" s="5"/>
      <c r="IG5" s="5"/>
      <c r="IH5" s="5"/>
      <c r="II5" s="5"/>
    </row>
    <row r="6" spans="1:243" s="4" customFormat="1" ht="30.75" customHeight="1">
      <c r="A6" s="152" t="s">
        <v>99</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IE6" s="5"/>
      <c r="IF6" s="5"/>
      <c r="IG6" s="5"/>
      <c r="IH6" s="5"/>
      <c r="II6" s="5"/>
    </row>
    <row r="7" spans="1:243" s="4" customFormat="1" ht="29.25" customHeight="1" hidden="1">
      <c r="A7" s="153" t="s">
        <v>10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IE7" s="5"/>
      <c r="IF7" s="5"/>
      <c r="IG7" s="5"/>
      <c r="IH7" s="5"/>
      <c r="II7" s="5"/>
    </row>
    <row r="8" spans="1:243" s="6" customFormat="1" ht="72.75" customHeight="1">
      <c r="A8" s="73" t="s">
        <v>46</v>
      </c>
      <c r="B8" s="154"/>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IE8" s="7"/>
      <c r="IF8" s="7"/>
      <c r="IG8" s="7"/>
      <c r="IH8" s="7"/>
      <c r="II8" s="7"/>
    </row>
    <row r="9" spans="1:243" s="8" customFormat="1" ht="74.25" customHeight="1">
      <c r="A9" s="148" t="s">
        <v>100</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IE9" s="9"/>
      <c r="IF9" s="9"/>
      <c r="IG9" s="9"/>
      <c r="IH9" s="9"/>
      <c r="II9" s="9"/>
    </row>
    <row r="10" spans="1:243" s="10" customFormat="1" ht="18.75" customHeight="1">
      <c r="A10" s="31" t="s">
        <v>60</v>
      </c>
      <c r="B10" s="31" t="s">
        <v>61</v>
      </c>
      <c r="C10" s="31" t="s">
        <v>61</v>
      </c>
      <c r="D10" s="95" t="s">
        <v>60</v>
      </c>
      <c r="E10" s="31" t="s">
        <v>61</v>
      </c>
      <c r="F10" s="31" t="s">
        <v>11</v>
      </c>
      <c r="G10" s="31" t="s">
        <v>11</v>
      </c>
      <c r="H10" s="31" t="s">
        <v>12</v>
      </c>
      <c r="I10" s="31" t="s">
        <v>61</v>
      </c>
      <c r="J10" s="31" t="s">
        <v>60</v>
      </c>
      <c r="K10" s="31" t="s">
        <v>62</v>
      </c>
      <c r="L10" s="31" t="s">
        <v>61</v>
      </c>
      <c r="M10" s="31" t="s">
        <v>60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60</v>
      </c>
      <c r="AU10" s="31" t="s">
        <v>60</v>
      </c>
      <c r="AV10" s="31" t="s">
        <v>12</v>
      </c>
      <c r="AW10" s="31" t="s">
        <v>12</v>
      </c>
      <c r="AX10" s="31" t="s">
        <v>60</v>
      </c>
      <c r="AY10" s="31" t="s">
        <v>60</v>
      </c>
      <c r="AZ10" s="31" t="s">
        <v>13</v>
      </c>
      <c r="BA10" s="31" t="s">
        <v>60</v>
      </c>
      <c r="BB10" s="31" t="s">
        <v>60</v>
      </c>
      <c r="BC10" s="31" t="s">
        <v>61</v>
      </c>
      <c r="IE10" s="11"/>
      <c r="IF10" s="11"/>
      <c r="IG10" s="11"/>
      <c r="IH10" s="11"/>
      <c r="II10" s="11"/>
    </row>
    <row r="11" spans="1:243" s="10" customFormat="1" ht="94.5" customHeight="1">
      <c r="A11" s="31" t="s">
        <v>0</v>
      </c>
      <c r="B11" s="31" t="s">
        <v>14</v>
      </c>
      <c r="C11" s="31" t="s">
        <v>1</v>
      </c>
      <c r="D11" s="95" t="s">
        <v>15</v>
      </c>
      <c r="E11" s="31" t="s">
        <v>16</v>
      </c>
      <c r="F11" s="31" t="s">
        <v>63</v>
      </c>
      <c r="G11" s="31"/>
      <c r="H11" s="31"/>
      <c r="I11" s="31" t="s">
        <v>17</v>
      </c>
      <c r="J11" s="31" t="s">
        <v>18</v>
      </c>
      <c r="K11" s="31" t="s">
        <v>19</v>
      </c>
      <c r="L11" s="31" t="s">
        <v>20</v>
      </c>
      <c r="M11" s="74" t="s">
        <v>64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75" t="s">
        <v>65</v>
      </c>
      <c r="BB11" s="76" t="s">
        <v>28</v>
      </c>
      <c r="BC11" s="76" t="s">
        <v>29</v>
      </c>
      <c r="IE11" s="11"/>
      <c r="IF11" s="11"/>
      <c r="IG11" s="11"/>
      <c r="IH11" s="11"/>
      <c r="II11" s="11"/>
    </row>
    <row r="12" spans="1:243" s="10" customFormat="1" ht="15">
      <c r="A12" s="31">
        <v>1</v>
      </c>
      <c r="B12" s="31">
        <v>2</v>
      </c>
      <c r="C12" s="31">
        <v>3</v>
      </c>
      <c r="D12" s="95">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58.5" customHeight="1">
      <c r="A13" s="77">
        <v>1</v>
      </c>
      <c r="B13" s="114" t="s">
        <v>101</v>
      </c>
      <c r="C13" s="115" t="s">
        <v>31</v>
      </c>
      <c r="D13" s="116">
        <v>1</v>
      </c>
      <c r="E13" s="47" t="s">
        <v>54</v>
      </c>
      <c r="F13" s="33">
        <v>0</v>
      </c>
      <c r="G13" s="34"/>
      <c r="H13" s="35"/>
      <c r="I13" s="36" t="s">
        <v>34</v>
      </c>
      <c r="J13" s="37">
        <f>IF(I13="Less(-)",-1,1)</f>
        <v>1</v>
      </c>
      <c r="K13" s="38" t="s">
        <v>43</v>
      </c>
      <c r="L13" s="38" t="s">
        <v>7</v>
      </c>
      <c r="M13" s="39"/>
      <c r="N13" s="40"/>
      <c r="O13" s="40"/>
      <c r="P13" s="82"/>
      <c r="Q13" s="40"/>
      <c r="R13" s="40"/>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83">
        <f aca="true" t="shared" si="0" ref="BA13:BA23">total_amount_ba($B$2,$D$2,D13,F13,J13,K13,M13)</f>
        <v>0</v>
      </c>
      <c r="BB13" s="83">
        <f aca="true" t="shared" si="1" ref="BB13:BB23">BA13+SUM(N13:AZ13)</f>
        <v>0</v>
      </c>
      <c r="BC13" s="45" t="str">
        <f aca="true" t="shared" si="2" ref="BC13:BC23">SpellNumber(L13,BB13)</f>
        <v>INR Zero Only</v>
      </c>
      <c r="IE13" s="13">
        <v>1.01</v>
      </c>
      <c r="IF13" s="13" t="s">
        <v>35</v>
      </c>
      <c r="IG13" s="13" t="s">
        <v>31</v>
      </c>
      <c r="IH13" s="13">
        <v>123.223</v>
      </c>
      <c r="II13" s="13" t="s">
        <v>33</v>
      </c>
    </row>
    <row r="14" spans="1:243" s="12" customFormat="1" ht="72.75" customHeight="1">
      <c r="A14" s="77">
        <v>2</v>
      </c>
      <c r="B14" s="114" t="s">
        <v>102</v>
      </c>
      <c r="C14" s="115" t="s">
        <v>37</v>
      </c>
      <c r="D14" s="117">
        <v>8.0178</v>
      </c>
      <c r="E14" s="47" t="s">
        <v>47</v>
      </c>
      <c r="F14" s="33">
        <v>0</v>
      </c>
      <c r="G14" s="34"/>
      <c r="H14" s="35"/>
      <c r="I14" s="36" t="s">
        <v>34</v>
      </c>
      <c r="J14" s="37">
        <f>IF(I14="Less(-)",-1,1)</f>
        <v>1</v>
      </c>
      <c r="K14" s="38" t="s">
        <v>43</v>
      </c>
      <c r="L14" s="38" t="s">
        <v>7</v>
      </c>
      <c r="M14" s="39"/>
      <c r="N14" s="40"/>
      <c r="O14" s="40"/>
      <c r="P14" s="82"/>
      <c r="Q14" s="40"/>
      <c r="R14" s="40"/>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83">
        <f t="shared" si="0"/>
        <v>0</v>
      </c>
      <c r="BB14" s="83">
        <f t="shared" si="1"/>
        <v>0</v>
      </c>
      <c r="BC14" s="45" t="str">
        <f t="shared" si="2"/>
        <v>INR Zero Only</v>
      </c>
      <c r="IE14" s="13">
        <v>1.01</v>
      </c>
      <c r="IF14" s="13" t="s">
        <v>35</v>
      </c>
      <c r="IG14" s="13" t="s">
        <v>31</v>
      </c>
      <c r="IH14" s="13">
        <v>123.223</v>
      </c>
      <c r="II14" s="13" t="s">
        <v>33</v>
      </c>
    </row>
    <row r="15" spans="1:243" s="12" customFormat="1" ht="112.5" customHeight="1">
      <c r="A15" s="77">
        <v>3</v>
      </c>
      <c r="B15" s="118" t="s">
        <v>103</v>
      </c>
      <c r="C15" s="115" t="s">
        <v>38</v>
      </c>
      <c r="D15" s="119">
        <v>3.77</v>
      </c>
      <c r="E15" s="47" t="s">
        <v>112</v>
      </c>
      <c r="F15" s="33">
        <v>0</v>
      </c>
      <c r="G15" s="34"/>
      <c r="H15" s="35"/>
      <c r="I15" s="36" t="s">
        <v>34</v>
      </c>
      <c r="J15" s="37">
        <f>IF(I15="Less(-)",-1,1)</f>
        <v>1</v>
      </c>
      <c r="K15" s="38" t="s">
        <v>43</v>
      </c>
      <c r="L15" s="38" t="s">
        <v>7</v>
      </c>
      <c r="M15" s="39"/>
      <c r="N15" s="40"/>
      <c r="O15" s="40"/>
      <c r="P15" s="82"/>
      <c r="Q15" s="40"/>
      <c r="R15" s="40"/>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83">
        <f t="shared" si="0"/>
        <v>0</v>
      </c>
      <c r="BB15" s="83">
        <f t="shared" si="1"/>
        <v>0</v>
      </c>
      <c r="BC15" s="45" t="str">
        <f t="shared" si="2"/>
        <v>INR Zero Only</v>
      </c>
      <c r="IE15" s="13">
        <v>1.01</v>
      </c>
      <c r="IF15" s="13" t="s">
        <v>35</v>
      </c>
      <c r="IG15" s="13" t="s">
        <v>31</v>
      </c>
      <c r="IH15" s="13">
        <v>123.223</v>
      </c>
      <c r="II15" s="13" t="s">
        <v>33</v>
      </c>
    </row>
    <row r="16" spans="1:243" s="12" customFormat="1" ht="50.25" customHeight="1">
      <c r="A16" s="77">
        <v>4</v>
      </c>
      <c r="B16" s="118" t="s">
        <v>104</v>
      </c>
      <c r="C16" s="115" t="s">
        <v>39</v>
      </c>
      <c r="D16" s="120">
        <v>1</v>
      </c>
      <c r="E16" s="47" t="s">
        <v>113</v>
      </c>
      <c r="F16" s="33">
        <v>0</v>
      </c>
      <c r="G16" s="34"/>
      <c r="H16" s="35"/>
      <c r="I16" s="36" t="s">
        <v>34</v>
      </c>
      <c r="J16" s="37">
        <f>IF(I16="Less(-)",-1,1)</f>
        <v>1</v>
      </c>
      <c r="K16" s="38" t="s">
        <v>43</v>
      </c>
      <c r="L16" s="38" t="s">
        <v>7</v>
      </c>
      <c r="M16" s="39"/>
      <c r="N16" s="40"/>
      <c r="O16" s="40"/>
      <c r="P16" s="82"/>
      <c r="Q16" s="40"/>
      <c r="R16" s="40"/>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83">
        <f t="shared" si="0"/>
        <v>0</v>
      </c>
      <c r="BB16" s="83">
        <f t="shared" si="1"/>
        <v>0</v>
      </c>
      <c r="BC16" s="45" t="str">
        <f t="shared" si="2"/>
        <v>INR Zero Only</v>
      </c>
      <c r="IE16" s="13">
        <v>1.01</v>
      </c>
      <c r="IF16" s="13" t="s">
        <v>35</v>
      </c>
      <c r="IG16" s="13" t="s">
        <v>31</v>
      </c>
      <c r="IH16" s="13">
        <v>123.223</v>
      </c>
      <c r="II16" s="13" t="s">
        <v>33</v>
      </c>
    </row>
    <row r="17" spans="1:243" s="12" customFormat="1" ht="55.5" customHeight="1" thickBot="1">
      <c r="A17" s="77">
        <v>5</v>
      </c>
      <c r="B17" s="121" t="s">
        <v>105</v>
      </c>
      <c r="C17" s="115" t="s">
        <v>48</v>
      </c>
      <c r="D17" s="122">
        <v>1</v>
      </c>
      <c r="E17" s="47" t="s">
        <v>113</v>
      </c>
      <c r="F17" s="33">
        <v>0</v>
      </c>
      <c r="G17" s="34"/>
      <c r="H17" s="35"/>
      <c r="I17" s="36" t="s">
        <v>34</v>
      </c>
      <c r="J17" s="37">
        <f>IF(I17="Less(-)",-1,1)</f>
        <v>1</v>
      </c>
      <c r="K17" s="38" t="s">
        <v>43</v>
      </c>
      <c r="L17" s="38" t="s">
        <v>7</v>
      </c>
      <c r="M17" s="39"/>
      <c r="N17" s="40"/>
      <c r="O17" s="40"/>
      <c r="P17" s="82"/>
      <c r="Q17" s="40"/>
      <c r="R17" s="40"/>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83">
        <f t="shared" si="0"/>
        <v>0</v>
      </c>
      <c r="BB17" s="83">
        <f t="shared" si="1"/>
        <v>0</v>
      </c>
      <c r="BC17" s="45" t="str">
        <f t="shared" si="2"/>
        <v>INR Zero Only</v>
      </c>
      <c r="IE17" s="13">
        <v>1.01</v>
      </c>
      <c r="IF17" s="13" t="s">
        <v>35</v>
      </c>
      <c r="IG17" s="13" t="s">
        <v>31</v>
      </c>
      <c r="IH17" s="13">
        <v>123.223</v>
      </c>
      <c r="II17" s="13" t="s">
        <v>33</v>
      </c>
    </row>
    <row r="18" spans="1:243" s="12" customFormat="1" ht="30" customHeight="1" thickBot="1">
      <c r="A18" s="77">
        <v>6</v>
      </c>
      <c r="B18" s="123" t="s">
        <v>106</v>
      </c>
      <c r="C18" s="115" t="s">
        <v>68</v>
      </c>
      <c r="D18" s="122">
        <v>1</v>
      </c>
      <c r="E18" s="47" t="s">
        <v>96</v>
      </c>
      <c r="F18" s="33">
        <v>0</v>
      </c>
      <c r="G18" s="34"/>
      <c r="H18" s="35"/>
      <c r="I18" s="36" t="s">
        <v>34</v>
      </c>
      <c r="J18" s="37">
        <f aca="true" t="shared" si="3" ref="J18:J23">IF(I18="Less(-)",-1,1)</f>
        <v>1</v>
      </c>
      <c r="K18" s="38" t="s">
        <v>43</v>
      </c>
      <c r="L18" s="38" t="s">
        <v>7</v>
      </c>
      <c r="M18" s="39"/>
      <c r="N18" s="40"/>
      <c r="O18" s="40"/>
      <c r="P18" s="82"/>
      <c r="Q18" s="40"/>
      <c r="R18" s="40"/>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83">
        <f t="shared" si="0"/>
        <v>0</v>
      </c>
      <c r="BB18" s="83">
        <f t="shared" si="1"/>
        <v>0</v>
      </c>
      <c r="BC18" s="45" t="str">
        <f t="shared" si="2"/>
        <v>INR Zero Only</v>
      </c>
      <c r="IE18" s="13">
        <v>1.01</v>
      </c>
      <c r="IF18" s="13" t="s">
        <v>35</v>
      </c>
      <c r="IG18" s="13" t="s">
        <v>31</v>
      </c>
      <c r="IH18" s="13">
        <v>123.223</v>
      </c>
      <c r="II18" s="13" t="s">
        <v>33</v>
      </c>
    </row>
    <row r="19" spans="1:243" s="12" customFormat="1" ht="30" customHeight="1" thickBot="1">
      <c r="A19" s="77">
        <v>7</v>
      </c>
      <c r="B19" s="123" t="s">
        <v>107</v>
      </c>
      <c r="C19" s="115" t="s">
        <v>49</v>
      </c>
      <c r="D19" s="124">
        <v>2</v>
      </c>
      <c r="E19" s="47" t="s">
        <v>97</v>
      </c>
      <c r="F19" s="33">
        <v>0</v>
      </c>
      <c r="G19" s="34"/>
      <c r="H19" s="35"/>
      <c r="I19" s="36" t="s">
        <v>34</v>
      </c>
      <c r="J19" s="37">
        <f t="shared" si="3"/>
        <v>1</v>
      </c>
      <c r="K19" s="38" t="s">
        <v>43</v>
      </c>
      <c r="L19" s="38" t="s">
        <v>7</v>
      </c>
      <c r="M19" s="39"/>
      <c r="N19" s="40"/>
      <c r="O19" s="40"/>
      <c r="P19" s="82"/>
      <c r="Q19" s="40"/>
      <c r="R19" s="40"/>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83">
        <f t="shared" si="0"/>
        <v>0</v>
      </c>
      <c r="BB19" s="83">
        <f t="shared" si="1"/>
        <v>0</v>
      </c>
      <c r="BC19" s="45" t="str">
        <f t="shared" si="2"/>
        <v>INR Zero Only</v>
      </c>
      <c r="IE19" s="13">
        <v>1.01</v>
      </c>
      <c r="IF19" s="13" t="s">
        <v>35</v>
      </c>
      <c r="IG19" s="13" t="s">
        <v>31</v>
      </c>
      <c r="IH19" s="13">
        <v>123.223</v>
      </c>
      <c r="II19" s="13" t="s">
        <v>33</v>
      </c>
    </row>
    <row r="20" spans="1:243" s="12" customFormat="1" ht="30" customHeight="1" thickBot="1">
      <c r="A20" s="77">
        <v>8</v>
      </c>
      <c r="B20" s="123" t="s">
        <v>108</v>
      </c>
      <c r="C20" s="115" t="s">
        <v>50</v>
      </c>
      <c r="D20" s="122">
        <v>1</v>
      </c>
      <c r="E20" s="47" t="s">
        <v>96</v>
      </c>
      <c r="F20" s="33">
        <v>0</v>
      </c>
      <c r="G20" s="34"/>
      <c r="H20" s="35"/>
      <c r="I20" s="36" t="s">
        <v>34</v>
      </c>
      <c r="J20" s="37">
        <f t="shared" si="3"/>
        <v>1</v>
      </c>
      <c r="K20" s="38" t="s">
        <v>43</v>
      </c>
      <c r="L20" s="38" t="s">
        <v>7</v>
      </c>
      <c r="M20" s="39"/>
      <c r="N20" s="40"/>
      <c r="O20" s="40"/>
      <c r="P20" s="82"/>
      <c r="Q20" s="40"/>
      <c r="R20" s="40"/>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83">
        <f t="shared" si="0"/>
        <v>0</v>
      </c>
      <c r="BB20" s="83">
        <f t="shared" si="1"/>
        <v>0</v>
      </c>
      <c r="BC20" s="45" t="str">
        <f t="shared" si="2"/>
        <v>INR Zero Only</v>
      </c>
      <c r="IE20" s="13">
        <v>1.01</v>
      </c>
      <c r="IF20" s="13" t="s">
        <v>35</v>
      </c>
      <c r="IG20" s="13" t="s">
        <v>31</v>
      </c>
      <c r="IH20" s="13">
        <v>123.223</v>
      </c>
      <c r="II20" s="13" t="s">
        <v>33</v>
      </c>
    </row>
    <row r="21" spans="1:243" s="12" customFormat="1" ht="30" customHeight="1">
      <c r="A21" s="77">
        <v>9</v>
      </c>
      <c r="B21" s="125" t="s">
        <v>109</v>
      </c>
      <c r="C21" s="115" t="s">
        <v>51</v>
      </c>
      <c r="D21" s="126">
        <v>1</v>
      </c>
      <c r="E21" s="47" t="s">
        <v>54</v>
      </c>
      <c r="F21" s="33"/>
      <c r="G21" s="34"/>
      <c r="H21" s="35"/>
      <c r="I21" s="36"/>
      <c r="J21" s="37">
        <f t="shared" si="3"/>
        <v>1</v>
      </c>
      <c r="K21" s="38" t="s">
        <v>43</v>
      </c>
      <c r="L21" s="38" t="s">
        <v>7</v>
      </c>
      <c r="M21" s="39"/>
      <c r="N21" s="40"/>
      <c r="O21" s="40"/>
      <c r="P21" s="82"/>
      <c r="Q21" s="40"/>
      <c r="R21" s="40"/>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83">
        <f t="shared" si="0"/>
        <v>0</v>
      </c>
      <c r="BB21" s="83">
        <f t="shared" si="1"/>
        <v>0</v>
      </c>
      <c r="BC21" s="45" t="str">
        <f t="shared" si="2"/>
        <v>INR Zero Only</v>
      </c>
      <c r="IE21" s="13"/>
      <c r="IF21" s="13"/>
      <c r="IG21" s="13"/>
      <c r="IH21" s="13"/>
      <c r="II21" s="13"/>
    </row>
    <row r="22" spans="1:243" s="12" customFormat="1" ht="30" customHeight="1">
      <c r="A22" s="77">
        <v>10</v>
      </c>
      <c r="B22" s="127" t="s">
        <v>110</v>
      </c>
      <c r="C22" s="115" t="s">
        <v>66</v>
      </c>
      <c r="D22" s="126">
        <v>1</v>
      </c>
      <c r="E22" s="47" t="s">
        <v>54</v>
      </c>
      <c r="F22" s="33">
        <v>0</v>
      </c>
      <c r="G22" s="34"/>
      <c r="H22" s="35"/>
      <c r="I22" s="36" t="s">
        <v>34</v>
      </c>
      <c r="J22" s="37">
        <f t="shared" si="3"/>
        <v>1</v>
      </c>
      <c r="K22" s="38" t="s">
        <v>43</v>
      </c>
      <c r="L22" s="38" t="s">
        <v>7</v>
      </c>
      <c r="M22" s="39"/>
      <c r="N22" s="40"/>
      <c r="O22" s="40"/>
      <c r="P22" s="82"/>
      <c r="Q22" s="40"/>
      <c r="R22" s="40"/>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83">
        <f t="shared" si="0"/>
        <v>0</v>
      </c>
      <c r="BB22" s="83">
        <f t="shared" si="1"/>
        <v>0</v>
      </c>
      <c r="BC22" s="45" t="str">
        <f t="shared" si="2"/>
        <v>INR Zero Only</v>
      </c>
      <c r="IE22" s="13">
        <v>1.01</v>
      </c>
      <c r="IF22" s="13" t="s">
        <v>35</v>
      </c>
      <c r="IG22" s="13" t="s">
        <v>31</v>
      </c>
      <c r="IH22" s="13">
        <v>123.223</v>
      </c>
      <c r="II22" s="13" t="s">
        <v>33</v>
      </c>
    </row>
    <row r="23" spans="1:243" s="12" customFormat="1" ht="53.25" customHeight="1">
      <c r="A23" s="77">
        <v>11</v>
      </c>
      <c r="B23" s="125" t="s">
        <v>111</v>
      </c>
      <c r="C23" s="115" t="s">
        <v>52</v>
      </c>
      <c r="D23" s="128">
        <v>1</v>
      </c>
      <c r="E23" s="47" t="s">
        <v>96</v>
      </c>
      <c r="F23" s="33"/>
      <c r="G23" s="34"/>
      <c r="H23" s="35"/>
      <c r="I23" s="36"/>
      <c r="J23" s="37">
        <f t="shared" si="3"/>
        <v>1</v>
      </c>
      <c r="K23" s="38" t="s">
        <v>43</v>
      </c>
      <c r="L23" s="38" t="s">
        <v>7</v>
      </c>
      <c r="M23" s="39"/>
      <c r="N23" s="40"/>
      <c r="O23" s="40"/>
      <c r="P23" s="82"/>
      <c r="Q23" s="40"/>
      <c r="R23" s="40"/>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83">
        <f t="shared" si="0"/>
        <v>0</v>
      </c>
      <c r="BB23" s="83">
        <f t="shared" si="1"/>
        <v>0</v>
      </c>
      <c r="BC23" s="45" t="str">
        <f t="shared" si="2"/>
        <v>INR Zero Only</v>
      </c>
      <c r="IE23" s="13"/>
      <c r="IF23" s="13"/>
      <c r="IG23" s="13"/>
      <c r="IH23" s="13"/>
      <c r="II23" s="13"/>
    </row>
    <row r="24" spans="1:243" s="12" customFormat="1" ht="33" customHeight="1">
      <c r="A24" s="49" t="s">
        <v>41</v>
      </c>
      <c r="B24" s="49"/>
      <c r="C24" s="36"/>
      <c r="D24" s="96"/>
      <c r="E24" s="36"/>
      <c r="F24" s="36"/>
      <c r="G24" s="36"/>
      <c r="H24" s="84"/>
      <c r="I24" s="84"/>
      <c r="J24" s="84"/>
      <c r="K24" s="84"/>
      <c r="L24" s="36"/>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56">
        <f>SUM(BA13:BA23)</f>
        <v>0</v>
      </c>
      <c r="BB24" s="56">
        <f>SUM(BB13:BB23)</f>
        <v>0</v>
      </c>
      <c r="BC24" s="45" t="str">
        <f>SpellNumber($E$2,BB24)</f>
        <v>INR Zero Only</v>
      </c>
      <c r="IE24" s="13">
        <v>4</v>
      </c>
      <c r="IF24" s="13" t="s">
        <v>36</v>
      </c>
      <c r="IG24" s="13" t="s">
        <v>40</v>
      </c>
      <c r="IH24" s="13">
        <v>10</v>
      </c>
      <c r="II24" s="13" t="s">
        <v>33</v>
      </c>
    </row>
    <row r="25" spans="1:243" s="14" customFormat="1" ht="39" customHeight="1" hidden="1">
      <c r="A25" s="49" t="s">
        <v>45</v>
      </c>
      <c r="B25" s="49"/>
      <c r="C25" s="86"/>
      <c r="D25" s="97"/>
      <c r="E25" s="87" t="s">
        <v>42</v>
      </c>
      <c r="F25" s="88"/>
      <c r="G25" s="89"/>
      <c r="H25" s="48"/>
      <c r="I25" s="48"/>
      <c r="J25" s="48"/>
      <c r="K25" s="90"/>
      <c r="L25" s="91"/>
      <c r="M25" s="92"/>
      <c r="N25" s="48"/>
      <c r="O25" s="37"/>
      <c r="P25" s="37"/>
      <c r="Q25" s="37"/>
      <c r="R25" s="37"/>
      <c r="S25" s="37"/>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93">
        <f>IF(ISBLANK(F25),0,IF(E25="Excess (+)",ROUND(BA24+(BA24*F25),2),IF(E25="Less (-)",ROUND(BA24+(BA24*F25*(-1)),2),0)))</f>
        <v>0</v>
      </c>
      <c r="BB25" s="94">
        <f>ROUND(BA25,0)</f>
        <v>0</v>
      </c>
      <c r="BC25" s="45" t="str">
        <f>SpellNumber(L25,BB25)</f>
        <v> Zero Only</v>
      </c>
      <c r="IE25" s="15"/>
      <c r="IF25" s="15"/>
      <c r="IG25" s="15"/>
      <c r="IH25" s="15"/>
      <c r="II25" s="15"/>
    </row>
    <row r="26" spans="1:243" s="14" customFormat="1" ht="51" customHeight="1">
      <c r="A26" s="49" t="s">
        <v>44</v>
      </c>
      <c r="B26" s="49"/>
      <c r="C26" s="147" t="str">
        <f>SpellNumber($E$2,BB24)</f>
        <v>INR Zero Only</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IE26" s="15"/>
      <c r="IF26" s="15"/>
      <c r="IG26" s="15"/>
      <c r="IH26" s="15"/>
      <c r="II26" s="15"/>
    </row>
    <row r="27" spans="3:243" s="10" customFormat="1" ht="15">
      <c r="C27" s="16"/>
      <c r="D27" s="98"/>
      <c r="E27" s="16"/>
      <c r="F27" s="16"/>
      <c r="G27" s="16"/>
      <c r="H27" s="16"/>
      <c r="I27" s="16"/>
      <c r="J27" s="16"/>
      <c r="K27" s="16"/>
      <c r="L27" s="16"/>
      <c r="M27" s="16"/>
      <c r="O27" s="16"/>
      <c r="BA27" s="16"/>
      <c r="BC27" s="16"/>
      <c r="IE27" s="11"/>
      <c r="IF27" s="11"/>
      <c r="IG27" s="11"/>
      <c r="IH27" s="11"/>
      <c r="II27" s="11"/>
    </row>
  </sheetData>
  <sheetProtection password="CE88" sheet="1"/>
  <mergeCells count="8">
    <mergeCell ref="A9:BC9"/>
    <mergeCell ref="C26:BC2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3 D21:D23 D14">
      <formula1>0</formula1>
      <formula2>999999999999999</formula2>
    </dataValidation>
    <dataValidation type="list" allowBlank="1" showInputMessage="1" showErrorMessage="1" sqref="K13:K23">
      <formula1>"Partial Conversion, Full Conversion"</formula1>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allowBlank="1" showInputMessage="1" showErrorMessage="1" promptTitle="Itemcode/Make" prompt="Please enter text" sqref="C13:C23"/>
    <dataValidation type="decimal" allowBlank="1" showInputMessage="1" showErrorMessage="1" errorTitle="Invalid Entry" error="Only Numeric Values are allowed. " sqref="A13:A23">
      <formula1>0</formula1>
      <formula2>999999999999999</formula2>
    </dataValidation>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L13 L14 L15 L16 L17 L18 L19 L20 L21 L22 L23">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scale="56" r:id="rId2"/>
  <rowBreaks count="1" manualBreakCount="1">
    <brk id="18" max="54" man="1"/>
  </rowBreaks>
  <drawing r:id="rId1"/>
</worksheet>
</file>

<file path=xl/worksheets/sheet3.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73" zoomScaleNormal="73" zoomScalePageLayoutView="0" workbookViewId="0" topLeftCell="A1">
      <selection activeCell="A4" sqref="A4:BC4"/>
    </sheetView>
  </sheetViews>
  <sheetFormatPr defaultColWidth="9.140625" defaultRowHeight="15"/>
  <cols>
    <col min="1" max="1" width="14.57421875" style="16" customWidth="1"/>
    <col min="2" max="2" width="51.57421875" style="16" customWidth="1"/>
    <col min="3" max="3" width="13.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62" t="str">
        <f>B2&amp;" BoQ"</f>
        <v>Item Rate BoQ</v>
      </c>
      <c r="B1" s="162"/>
      <c r="C1" s="162"/>
      <c r="D1" s="162"/>
      <c r="E1" s="162"/>
      <c r="F1" s="162"/>
      <c r="G1" s="162"/>
      <c r="H1" s="162"/>
      <c r="I1" s="162"/>
      <c r="J1" s="162"/>
      <c r="K1" s="162"/>
      <c r="L1" s="16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3" t="s">
        <v>3</v>
      </c>
      <c r="B2" s="3" t="s">
        <v>4</v>
      </c>
      <c r="C2" s="19" t="s">
        <v>5</v>
      </c>
      <c r="D2" s="19" t="s">
        <v>6</v>
      </c>
      <c r="E2" s="3" t="s">
        <v>7</v>
      </c>
      <c r="F2" s="22"/>
      <c r="G2" s="22"/>
      <c r="H2" s="22"/>
      <c r="I2" s="22"/>
      <c r="J2" s="25"/>
      <c r="K2" s="25"/>
      <c r="L2" s="25"/>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4" customFormat="1" ht="30.75" customHeight="1">
      <c r="A4" s="163" t="s">
        <v>92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IE4" s="5"/>
      <c r="IF4" s="5"/>
      <c r="IG4" s="5"/>
      <c r="IH4" s="5"/>
      <c r="II4" s="5"/>
    </row>
    <row r="5" spans="1:243" s="4" customFormat="1" ht="30.75" customHeight="1">
      <c r="A5" s="163" t="s">
        <v>114</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IE5" s="5"/>
      <c r="IF5" s="5"/>
      <c r="IG5" s="5"/>
      <c r="IH5" s="5"/>
      <c r="II5" s="5"/>
    </row>
    <row r="6" spans="1:243" s="4" customFormat="1" ht="30.75" customHeight="1">
      <c r="A6" s="163" t="s">
        <v>115</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IE6" s="5"/>
      <c r="IF6" s="5"/>
      <c r="IG6" s="5"/>
      <c r="IH6" s="5"/>
      <c r="II6" s="5"/>
    </row>
    <row r="7" spans="1:243" s="4" customFormat="1" ht="29.25" customHeight="1" hidden="1">
      <c r="A7" s="164" t="s">
        <v>10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IE7" s="5"/>
      <c r="IF7" s="5"/>
      <c r="IG7" s="5"/>
      <c r="IH7" s="5"/>
      <c r="II7" s="5"/>
    </row>
    <row r="8" spans="1:243" s="6" customFormat="1" ht="65.25" customHeight="1">
      <c r="A8" s="26" t="s">
        <v>46</v>
      </c>
      <c r="B8" s="165"/>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7"/>
      <c r="IE8" s="7"/>
      <c r="IF8" s="7"/>
      <c r="IG8" s="7"/>
      <c r="IH8" s="7"/>
      <c r="II8" s="7"/>
    </row>
    <row r="9" spans="1:243" s="8" customFormat="1" ht="61.5" customHeight="1">
      <c r="A9" s="156" t="s">
        <v>116</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8"/>
      <c r="IE9" s="9"/>
      <c r="IF9" s="9"/>
      <c r="IG9" s="9"/>
      <c r="IH9" s="9"/>
      <c r="II9" s="9"/>
    </row>
    <row r="10" spans="1:243" s="10" customFormat="1" ht="18.75" customHeight="1">
      <c r="A10" s="27" t="s">
        <v>60</v>
      </c>
      <c r="B10" s="27" t="s">
        <v>61</v>
      </c>
      <c r="C10" s="27" t="s">
        <v>61</v>
      </c>
      <c r="D10" s="27" t="s">
        <v>60</v>
      </c>
      <c r="E10" s="27" t="s">
        <v>61</v>
      </c>
      <c r="F10" s="27" t="s">
        <v>11</v>
      </c>
      <c r="G10" s="27" t="s">
        <v>11</v>
      </c>
      <c r="H10" s="27" t="s">
        <v>12</v>
      </c>
      <c r="I10" s="27" t="s">
        <v>61</v>
      </c>
      <c r="J10" s="27" t="s">
        <v>60</v>
      </c>
      <c r="K10" s="27" t="s">
        <v>62</v>
      </c>
      <c r="L10" s="27" t="s">
        <v>61</v>
      </c>
      <c r="M10" s="27" t="s">
        <v>60</v>
      </c>
      <c r="N10" s="27" t="s">
        <v>11</v>
      </c>
      <c r="O10" s="27" t="s">
        <v>11</v>
      </c>
      <c r="P10" s="27" t="s">
        <v>11</v>
      </c>
      <c r="Q10" s="27" t="s">
        <v>11</v>
      </c>
      <c r="R10" s="27" t="s">
        <v>12</v>
      </c>
      <c r="S10" s="27" t="s">
        <v>12</v>
      </c>
      <c r="T10" s="27" t="s">
        <v>11</v>
      </c>
      <c r="U10" s="27" t="s">
        <v>11</v>
      </c>
      <c r="V10" s="27" t="s">
        <v>11</v>
      </c>
      <c r="W10" s="27" t="s">
        <v>11</v>
      </c>
      <c r="X10" s="27" t="s">
        <v>12</v>
      </c>
      <c r="Y10" s="27" t="s">
        <v>12</v>
      </c>
      <c r="Z10" s="27" t="s">
        <v>11</v>
      </c>
      <c r="AA10" s="27" t="s">
        <v>11</v>
      </c>
      <c r="AB10" s="27" t="s">
        <v>11</v>
      </c>
      <c r="AC10" s="27" t="s">
        <v>11</v>
      </c>
      <c r="AD10" s="27" t="s">
        <v>12</v>
      </c>
      <c r="AE10" s="27" t="s">
        <v>12</v>
      </c>
      <c r="AF10" s="27" t="s">
        <v>11</v>
      </c>
      <c r="AG10" s="27" t="s">
        <v>11</v>
      </c>
      <c r="AH10" s="27" t="s">
        <v>11</v>
      </c>
      <c r="AI10" s="27" t="s">
        <v>11</v>
      </c>
      <c r="AJ10" s="27" t="s">
        <v>12</v>
      </c>
      <c r="AK10" s="27" t="s">
        <v>12</v>
      </c>
      <c r="AL10" s="27" t="s">
        <v>11</v>
      </c>
      <c r="AM10" s="27" t="s">
        <v>11</v>
      </c>
      <c r="AN10" s="27" t="s">
        <v>11</v>
      </c>
      <c r="AO10" s="27" t="s">
        <v>11</v>
      </c>
      <c r="AP10" s="27" t="s">
        <v>12</v>
      </c>
      <c r="AQ10" s="27" t="s">
        <v>12</v>
      </c>
      <c r="AR10" s="27" t="s">
        <v>11</v>
      </c>
      <c r="AS10" s="27" t="s">
        <v>11</v>
      </c>
      <c r="AT10" s="27" t="s">
        <v>60</v>
      </c>
      <c r="AU10" s="27" t="s">
        <v>60</v>
      </c>
      <c r="AV10" s="27" t="s">
        <v>12</v>
      </c>
      <c r="AW10" s="27" t="s">
        <v>12</v>
      </c>
      <c r="AX10" s="27" t="s">
        <v>60</v>
      </c>
      <c r="AY10" s="27" t="s">
        <v>60</v>
      </c>
      <c r="AZ10" s="27" t="s">
        <v>13</v>
      </c>
      <c r="BA10" s="27" t="s">
        <v>60</v>
      </c>
      <c r="BB10" s="27" t="s">
        <v>60</v>
      </c>
      <c r="BC10" s="27" t="s">
        <v>61</v>
      </c>
      <c r="IE10" s="11"/>
      <c r="IF10" s="11"/>
      <c r="IG10" s="11"/>
      <c r="IH10" s="11"/>
      <c r="II10" s="11"/>
    </row>
    <row r="11" spans="1:243" s="10" customFormat="1" ht="94.5" customHeight="1">
      <c r="A11" s="27" t="s">
        <v>0</v>
      </c>
      <c r="B11" s="27" t="s">
        <v>70</v>
      </c>
      <c r="C11" s="27" t="s">
        <v>1</v>
      </c>
      <c r="D11" s="27" t="s">
        <v>15</v>
      </c>
      <c r="E11" s="27" t="s">
        <v>16</v>
      </c>
      <c r="F11" s="27" t="s">
        <v>63</v>
      </c>
      <c r="G11" s="27"/>
      <c r="H11" s="27"/>
      <c r="I11" s="27" t="s">
        <v>17</v>
      </c>
      <c r="J11" s="27" t="s">
        <v>18</v>
      </c>
      <c r="K11" s="27" t="s">
        <v>19</v>
      </c>
      <c r="L11" s="27" t="s">
        <v>20</v>
      </c>
      <c r="M11" s="28" t="s">
        <v>64</v>
      </c>
      <c r="N11" s="27" t="s">
        <v>21</v>
      </c>
      <c r="O11" s="27" t="s">
        <v>22</v>
      </c>
      <c r="P11" s="27" t="s">
        <v>23</v>
      </c>
      <c r="Q11" s="27" t="s">
        <v>24</v>
      </c>
      <c r="R11" s="27"/>
      <c r="S11" s="27"/>
      <c r="T11" s="27" t="s">
        <v>25</v>
      </c>
      <c r="U11" s="27" t="s">
        <v>26</v>
      </c>
      <c r="V11" s="27" t="s">
        <v>27</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9" t="s">
        <v>65</v>
      </c>
      <c r="BB11" s="30" t="s">
        <v>28</v>
      </c>
      <c r="BC11" s="30" t="s">
        <v>29</v>
      </c>
      <c r="IE11" s="11"/>
      <c r="IF11" s="11"/>
      <c r="IG11" s="11"/>
      <c r="IH11" s="11"/>
      <c r="II11" s="11"/>
    </row>
    <row r="12" spans="1:243" s="10" customFormat="1" ht="15">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51" customHeight="1">
      <c r="A13" s="77">
        <v>1</v>
      </c>
      <c r="B13" s="125" t="s">
        <v>117</v>
      </c>
      <c r="C13" s="115" t="s">
        <v>31</v>
      </c>
      <c r="D13" s="129">
        <v>1</v>
      </c>
      <c r="E13" s="130" t="s">
        <v>59</v>
      </c>
      <c r="F13" s="33">
        <v>0</v>
      </c>
      <c r="G13" s="34"/>
      <c r="H13" s="35"/>
      <c r="I13" s="36" t="s">
        <v>34</v>
      </c>
      <c r="J13" s="37">
        <f>IF(I13="Less(-)",-1,1)</f>
        <v>1</v>
      </c>
      <c r="K13" s="38" t="s">
        <v>43</v>
      </c>
      <c r="L13" s="38" t="s">
        <v>7</v>
      </c>
      <c r="M13" s="39"/>
      <c r="N13" s="40"/>
      <c r="O13" s="40"/>
      <c r="P13" s="41"/>
      <c r="Q13" s="40"/>
      <c r="R13" s="40"/>
      <c r="S13" s="42"/>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4">
        <f>total_amount_ba($B$2,$D$2,D13,F13,J13,K13,M13)</f>
        <v>0</v>
      </c>
      <c r="BB13" s="44">
        <f>BA13+SUM(N13:AZ13)</f>
        <v>0</v>
      </c>
      <c r="BC13" s="45" t="str">
        <f>SpellNumber(L13,BB13)</f>
        <v>INR Zero Only</v>
      </c>
      <c r="IE13" s="13">
        <v>1.01</v>
      </c>
      <c r="IF13" s="13" t="s">
        <v>35</v>
      </c>
      <c r="IG13" s="13" t="s">
        <v>31</v>
      </c>
      <c r="IH13" s="13">
        <v>123.223</v>
      </c>
      <c r="II13" s="13" t="s">
        <v>33</v>
      </c>
    </row>
    <row r="14" spans="1:243" s="12" customFormat="1" ht="33" customHeight="1">
      <c r="A14" s="49" t="s">
        <v>41</v>
      </c>
      <c r="B14" s="50"/>
      <c r="C14" s="51"/>
      <c r="D14" s="52"/>
      <c r="E14" s="52"/>
      <c r="F14" s="52"/>
      <c r="G14" s="52"/>
      <c r="H14" s="53"/>
      <c r="I14" s="53"/>
      <c r="J14" s="53"/>
      <c r="K14" s="53"/>
      <c r="L14" s="54"/>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SUM(BA13:BA13)</f>
        <v>0</v>
      </c>
      <c r="BB14" s="56">
        <f>SUM(BB13:BB13)</f>
        <v>0</v>
      </c>
      <c r="BC14" s="45" t="str">
        <f>SpellNumber($E$2,BB14)</f>
        <v>INR Zero Only</v>
      </c>
      <c r="IE14" s="13">
        <v>4</v>
      </c>
      <c r="IF14" s="13" t="s">
        <v>36</v>
      </c>
      <c r="IG14" s="13" t="s">
        <v>40</v>
      </c>
      <c r="IH14" s="13">
        <v>10</v>
      </c>
      <c r="II14" s="13" t="s">
        <v>33</v>
      </c>
    </row>
    <row r="15" spans="1:243" s="14" customFormat="1" ht="39" customHeight="1" hidden="1">
      <c r="A15" s="50" t="s">
        <v>45</v>
      </c>
      <c r="B15" s="57"/>
      <c r="C15" s="58"/>
      <c r="D15" s="59"/>
      <c r="E15" s="60" t="s">
        <v>42</v>
      </c>
      <c r="F15" s="61"/>
      <c r="G15" s="62"/>
      <c r="H15" s="63"/>
      <c r="I15" s="63"/>
      <c r="J15" s="63"/>
      <c r="K15" s="64"/>
      <c r="L15" s="65"/>
      <c r="M15" s="66"/>
      <c r="N15" s="67"/>
      <c r="O15" s="68"/>
      <c r="P15" s="68"/>
      <c r="Q15" s="68"/>
      <c r="R15" s="68"/>
      <c r="S15" s="68"/>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9">
        <f>IF(ISBLANK(F15),0,IF(E15="Excess (+)",ROUND(BA14+(BA14*F15),2),IF(E15="Less (-)",ROUND(BA14+(BA14*F15*(-1)),2),0)))</f>
        <v>0</v>
      </c>
      <c r="BB15" s="70">
        <f>ROUND(BA15,0)</f>
        <v>0</v>
      </c>
      <c r="BC15" s="45" t="str">
        <f>SpellNumber(L15,BB15)</f>
        <v> Zero Only</v>
      </c>
      <c r="IE15" s="15"/>
      <c r="IF15" s="15"/>
      <c r="IG15" s="15"/>
      <c r="IH15" s="15"/>
      <c r="II15" s="15"/>
    </row>
    <row r="16" spans="1:243" s="14" customFormat="1" ht="51" customHeight="1">
      <c r="A16" s="49" t="s">
        <v>44</v>
      </c>
      <c r="B16" s="49"/>
      <c r="C16" s="159" t="str">
        <f>SpellNumber($E$2,BB14)</f>
        <v>INR Zero Only</v>
      </c>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1"/>
      <c r="IE16" s="15"/>
      <c r="IF16" s="15"/>
      <c r="IG16" s="15"/>
      <c r="IH16" s="15"/>
      <c r="II16" s="15"/>
    </row>
    <row r="17" spans="3:243" s="10" customFormat="1" ht="15">
      <c r="C17" s="16"/>
      <c r="D17" s="16"/>
      <c r="E17" s="16"/>
      <c r="F17" s="16"/>
      <c r="G17" s="16"/>
      <c r="H17" s="16"/>
      <c r="I17" s="16"/>
      <c r="J17" s="16"/>
      <c r="K17" s="16"/>
      <c r="L17" s="16"/>
      <c r="M17" s="16"/>
      <c r="O17" s="16"/>
      <c r="BA17" s="16"/>
      <c r="BC17" s="16"/>
      <c r="IE17" s="11"/>
      <c r="IF17" s="11"/>
      <c r="IG17" s="11"/>
      <c r="IH17" s="11"/>
      <c r="II17" s="11"/>
    </row>
  </sheetData>
  <sheetProtection password="CE88" sheet="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
      <formula1>"INR"</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1">
    <tabColor theme="4" tint="-0.4999699890613556"/>
  </sheetPr>
  <dimension ref="A1:II25"/>
  <sheetViews>
    <sheetView showGridLines="0" zoomScale="73" zoomScaleNormal="73" zoomScalePageLayoutView="0" workbookViewId="0" topLeftCell="A1">
      <selection activeCell="A45" sqref="A45"/>
    </sheetView>
  </sheetViews>
  <sheetFormatPr defaultColWidth="9.140625" defaultRowHeight="15"/>
  <cols>
    <col min="1" max="1" width="14.57421875" style="16" customWidth="1"/>
    <col min="2" max="2" width="51.57421875" style="16" customWidth="1"/>
    <col min="3" max="3" width="13.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62" t="str">
        <f>B2&amp;" BoQ"</f>
        <v>Item Rate BoQ</v>
      </c>
      <c r="B1" s="162"/>
      <c r="C1" s="162"/>
      <c r="D1" s="162"/>
      <c r="E1" s="162"/>
      <c r="F1" s="162"/>
      <c r="G1" s="162"/>
      <c r="H1" s="162"/>
      <c r="I1" s="162"/>
      <c r="J1" s="162"/>
      <c r="K1" s="162"/>
      <c r="L1" s="16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3" t="s">
        <v>3</v>
      </c>
      <c r="B2" s="3" t="s">
        <v>4</v>
      </c>
      <c r="C2" s="19" t="s">
        <v>5</v>
      </c>
      <c r="D2" s="19" t="s">
        <v>6</v>
      </c>
      <c r="E2" s="3" t="s">
        <v>7</v>
      </c>
      <c r="F2" s="22"/>
      <c r="G2" s="22"/>
      <c r="H2" s="22"/>
      <c r="I2" s="22"/>
      <c r="J2" s="25"/>
      <c r="K2" s="25"/>
      <c r="L2" s="25"/>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4" customFormat="1" ht="30.75" customHeight="1">
      <c r="A4" s="163" t="s">
        <v>92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IE4" s="5"/>
      <c r="IF4" s="5"/>
      <c r="IG4" s="5"/>
      <c r="IH4" s="5"/>
      <c r="II4" s="5"/>
    </row>
    <row r="5" spans="1:243" s="4" customFormat="1" ht="30.75" customHeight="1">
      <c r="A5" s="163" t="s">
        <v>141</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IE5" s="5"/>
      <c r="IF5" s="5"/>
      <c r="IG5" s="5"/>
      <c r="IH5" s="5"/>
      <c r="II5" s="5"/>
    </row>
    <row r="6" spans="1:243" s="4" customFormat="1" ht="30.75" customHeight="1">
      <c r="A6" s="163" t="s">
        <v>115</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IE6" s="5"/>
      <c r="IF6" s="5"/>
      <c r="IG6" s="5"/>
      <c r="IH6" s="5"/>
      <c r="II6" s="5"/>
    </row>
    <row r="7" spans="1:243" s="4" customFormat="1" ht="29.25" customHeight="1" hidden="1">
      <c r="A7" s="164" t="s">
        <v>10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IE7" s="5"/>
      <c r="IF7" s="5"/>
      <c r="IG7" s="5"/>
      <c r="IH7" s="5"/>
      <c r="II7" s="5"/>
    </row>
    <row r="8" spans="1:243" s="6" customFormat="1" ht="65.25" customHeight="1">
      <c r="A8" s="26" t="s">
        <v>46</v>
      </c>
      <c r="B8" s="165"/>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7"/>
      <c r="IE8" s="7"/>
      <c r="IF8" s="7"/>
      <c r="IG8" s="7"/>
      <c r="IH8" s="7"/>
      <c r="II8" s="7"/>
    </row>
    <row r="9" spans="1:243" s="8" customFormat="1" ht="61.5" customHeight="1">
      <c r="A9" s="156" t="s">
        <v>140</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8"/>
      <c r="IE9" s="9"/>
      <c r="IF9" s="9"/>
      <c r="IG9" s="9"/>
      <c r="IH9" s="9"/>
      <c r="II9" s="9"/>
    </row>
    <row r="10" spans="1:243" s="10" customFormat="1" ht="18.75" customHeight="1">
      <c r="A10" s="27" t="s">
        <v>60</v>
      </c>
      <c r="B10" s="27" t="s">
        <v>61</v>
      </c>
      <c r="C10" s="27" t="s">
        <v>61</v>
      </c>
      <c r="D10" s="27" t="s">
        <v>60</v>
      </c>
      <c r="E10" s="27" t="s">
        <v>61</v>
      </c>
      <c r="F10" s="27" t="s">
        <v>11</v>
      </c>
      <c r="G10" s="27" t="s">
        <v>11</v>
      </c>
      <c r="H10" s="27" t="s">
        <v>12</v>
      </c>
      <c r="I10" s="27" t="s">
        <v>61</v>
      </c>
      <c r="J10" s="27" t="s">
        <v>60</v>
      </c>
      <c r="K10" s="27" t="s">
        <v>62</v>
      </c>
      <c r="L10" s="27" t="s">
        <v>61</v>
      </c>
      <c r="M10" s="27" t="s">
        <v>60</v>
      </c>
      <c r="N10" s="27" t="s">
        <v>11</v>
      </c>
      <c r="O10" s="27" t="s">
        <v>11</v>
      </c>
      <c r="P10" s="27" t="s">
        <v>11</v>
      </c>
      <c r="Q10" s="27" t="s">
        <v>11</v>
      </c>
      <c r="R10" s="27" t="s">
        <v>12</v>
      </c>
      <c r="S10" s="27" t="s">
        <v>12</v>
      </c>
      <c r="T10" s="27" t="s">
        <v>11</v>
      </c>
      <c r="U10" s="27" t="s">
        <v>11</v>
      </c>
      <c r="V10" s="27" t="s">
        <v>11</v>
      </c>
      <c r="W10" s="27" t="s">
        <v>11</v>
      </c>
      <c r="X10" s="27" t="s">
        <v>12</v>
      </c>
      <c r="Y10" s="27" t="s">
        <v>12</v>
      </c>
      <c r="Z10" s="27" t="s">
        <v>11</v>
      </c>
      <c r="AA10" s="27" t="s">
        <v>11</v>
      </c>
      <c r="AB10" s="27" t="s">
        <v>11</v>
      </c>
      <c r="AC10" s="27" t="s">
        <v>11</v>
      </c>
      <c r="AD10" s="27" t="s">
        <v>12</v>
      </c>
      <c r="AE10" s="27" t="s">
        <v>12</v>
      </c>
      <c r="AF10" s="27" t="s">
        <v>11</v>
      </c>
      <c r="AG10" s="27" t="s">
        <v>11</v>
      </c>
      <c r="AH10" s="27" t="s">
        <v>11</v>
      </c>
      <c r="AI10" s="27" t="s">
        <v>11</v>
      </c>
      <c r="AJ10" s="27" t="s">
        <v>12</v>
      </c>
      <c r="AK10" s="27" t="s">
        <v>12</v>
      </c>
      <c r="AL10" s="27" t="s">
        <v>11</v>
      </c>
      <c r="AM10" s="27" t="s">
        <v>11</v>
      </c>
      <c r="AN10" s="27" t="s">
        <v>11</v>
      </c>
      <c r="AO10" s="27" t="s">
        <v>11</v>
      </c>
      <c r="AP10" s="27" t="s">
        <v>12</v>
      </c>
      <c r="AQ10" s="27" t="s">
        <v>12</v>
      </c>
      <c r="AR10" s="27" t="s">
        <v>11</v>
      </c>
      <c r="AS10" s="27" t="s">
        <v>11</v>
      </c>
      <c r="AT10" s="27" t="s">
        <v>60</v>
      </c>
      <c r="AU10" s="27" t="s">
        <v>60</v>
      </c>
      <c r="AV10" s="27" t="s">
        <v>12</v>
      </c>
      <c r="AW10" s="27" t="s">
        <v>12</v>
      </c>
      <c r="AX10" s="27" t="s">
        <v>60</v>
      </c>
      <c r="AY10" s="27" t="s">
        <v>60</v>
      </c>
      <c r="AZ10" s="27" t="s">
        <v>13</v>
      </c>
      <c r="BA10" s="27" t="s">
        <v>60</v>
      </c>
      <c r="BB10" s="27" t="s">
        <v>60</v>
      </c>
      <c r="BC10" s="27" t="s">
        <v>61</v>
      </c>
      <c r="IE10" s="11"/>
      <c r="IF10" s="11"/>
      <c r="IG10" s="11"/>
      <c r="IH10" s="11"/>
      <c r="II10" s="11"/>
    </row>
    <row r="11" spans="1:243" s="10" customFormat="1" ht="94.5" customHeight="1">
      <c r="A11" s="27" t="s">
        <v>0</v>
      </c>
      <c r="B11" s="27" t="s">
        <v>14</v>
      </c>
      <c r="C11" s="27" t="s">
        <v>1</v>
      </c>
      <c r="D11" s="27" t="s">
        <v>15</v>
      </c>
      <c r="E11" s="27" t="s">
        <v>16</v>
      </c>
      <c r="F11" s="27" t="s">
        <v>63</v>
      </c>
      <c r="G11" s="27"/>
      <c r="H11" s="27"/>
      <c r="I11" s="27" t="s">
        <v>17</v>
      </c>
      <c r="J11" s="27" t="s">
        <v>18</v>
      </c>
      <c r="K11" s="27" t="s">
        <v>19</v>
      </c>
      <c r="L11" s="27" t="s">
        <v>20</v>
      </c>
      <c r="M11" s="28" t="s">
        <v>64</v>
      </c>
      <c r="N11" s="27" t="s">
        <v>21</v>
      </c>
      <c r="O11" s="27" t="s">
        <v>22</v>
      </c>
      <c r="P11" s="27" t="s">
        <v>23</v>
      </c>
      <c r="Q11" s="27" t="s">
        <v>24</v>
      </c>
      <c r="R11" s="27"/>
      <c r="S11" s="27"/>
      <c r="T11" s="27" t="s">
        <v>25</v>
      </c>
      <c r="U11" s="27" t="s">
        <v>26</v>
      </c>
      <c r="V11" s="27" t="s">
        <v>27</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9" t="s">
        <v>65</v>
      </c>
      <c r="BB11" s="30" t="s">
        <v>28</v>
      </c>
      <c r="BC11" s="30" t="s">
        <v>29</v>
      </c>
      <c r="IE11" s="11"/>
      <c r="IF11" s="11"/>
      <c r="IG11" s="11"/>
      <c r="IH11" s="11"/>
      <c r="II11" s="11"/>
    </row>
    <row r="12" spans="1:243" s="10" customFormat="1" ht="15">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67.5" customHeight="1">
      <c r="A13" s="77">
        <v>1</v>
      </c>
      <c r="B13" s="101" t="s">
        <v>120</v>
      </c>
      <c r="C13" s="32" t="s">
        <v>31</v>
      </c>
      <c r="D13" s="132">
        <v>3.7</v>
      </c>
      <c r="E13" s="47" t="s">
        <v>59</v>
      </c>
      <c r="F13" s="33">
        <v>0</v>
      </c>
      <c r="G13" s="34"/>
      <c r="H13" s="35"/>
      <c r="I13" s="36" t="s">
        <v>34</v>
      </c>
      <c r="J13" s="37">
        <f aca="true" t="shared" si="0" ref="J13:J21">IF(I13="Less(-)",-1,1)</f>
        <v>1</v>
      </c>
      <c r="K13" s="38" t="s">
        <v>43</v>
      </c>
      <c r="L13" s="38" t="s">
        <v>7</v>
      </c>
      <c r="M13" s="39"/>
      <c r="N13" s="40"/>
      <c r="O13" s="40"/>
      <c r="P13" s="41"/>
      <c r="Q13" s="40"/>
      <c r="R13" s="40"/>
      <c r="S13" s="42"/>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4">
        <f>total_amount_ba($B$2,$D$2,D13,F13,J13,K13,M13)</f>
        <v>0</v>
      </c>
      <c r="BB13" s="44">
        <f>BA13+SUM(N13:AZ13)</f>
        <v>0</v>
      </c>
      <c r="BC13" s="45" t="str">
        <f>SpellNumber(L13,BB13)</f>
        <v>INR Zero Only</v>
      </c>
      <c r="IE13" s="13">
        <v>1.01</v>
      </c>
      <c r="IF13" s="13" t="s">
        <v>35</v>
      </c>
      <c r="IG13" s="13" t="s">
        <v>31</v>
      </c>
      <c r="IH13" s="13">
        <v>123.223</v>
      </c>
      <c r="II13" s="13" t="s">
        <v>33</v>
      </c>
    </row>
    <row r="14" spans="1:243" s="12" customFormat="1" ht="33.75" customHeight="1">
      <c r="A14" s="31">
        <v>2</v>
      </c>
      <c r="B14" s="101" t="s">
        <v>121</v>
      </c>
      <c r="C14" s="32" t="s">
        <v>37</v>
      </c>
      <c r="D14" s="128">
        <v>2</v>
      </c>
      <c r="E14" s="47" t="s">
        <v>59</v>
      </c>
      <c r="F14" s="33">
        <v>0</v>
      </c>
      <c r="G14" s="34"/>
      <c r="H14" s="35"/>
      <c r="I14" s="36" t="s">
        <v>34</v>
      </c>
      <c r="J14" s="37">
        <f t="shared" si="0"/>
        <v>1</v>
      </c>
      <c r="K14" s="38" t="s">
        <v>43</v>
      </c>
      <c r="L14" s="38" t="s">
        <v>7</v>
      </c>
      <c r="M14" s="39"/>
      <c r="N14" s="40"/>
      <c r="O14" s="40"/>
      <c r="P14" s="41"/>
      <c r="Q14" s="40"/>
      <c r="R14" s="40"/>
      <c r="S14" s="42"/>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f>total_amount_ba($B$2,$D$2,D14,F14,J14,K14,M14)</f>
        <v>0</v>
      </c>
      <c r="BB14" s="44">
        <f>BA14+SUM(N14:AZ14)</f>
        <v>0</v>
      </c>
      <c r="BC14" s="45" t="str">
        <f>SpellNumber(L14,BB14)</f>
        <v>INR Zero Only</v>
      </c>
      <c r="IE14" s="13">
        <v>1.01</v>
      </c>
      <c r="IF14" s="13" t="s">
        <v>35</v>
      </c>
      <c r="IG14" s="13" t="s">
        <v>31</v>
      </c>
      <c r="IH14" s="13">
        <v>123.223</v>
      </c>
      <c r="II14" s="13" t="s">
        <v>33</v>
      </c>
    </row>
    <row r="15" spans="1:243" s="12" customFormat="1" ht="24.75" customHeight="1">
      <c r="A15" s="31">
        <v>3</v>
      </c>
      <c r="B15" s="101" t="s">
        <v>127</v>
      </c>
      <c r="C15" s="32" t="s">
        <v>38</v>
      </c>
      <c r="D15" s="131"/>
      <c r="E15" s="106"/>
      <c r="F15" s="36"/>
      <c r="G15" s="35"/>
      <c r="H15" s="35"/>
      <c r="I15" s="36"/>
      <c r="J15" s="37">
        <f t="shared" si="0"/>
        <v>1</v>
      </c>
      <c r="K15" s="38"/>
      <c r="L15" s="38"/>
      <c r="M15" s="48"/>
      <c r="N15" s="34"/>
      <c r="O15" s="34"/>
      <c r="P15" s="78"/>
      <c r="Q15" s="34"/>
      <c r="R15" s="34"/>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83"/>
      <c r="BB15" s="83"/>
      <c r="BC15" s="45"/>
      <c r="IE15" s="13">
        <v>1.01</v>
      </c>
      <c r="IF15" s="13" t="s">
        <v>35</v>
      </c>
      <c r="IG15" s="13" t="s">
        <v>31</v>
      </c>
      <c r="IH15" s="13">
        <v>123.223</v>
      </c>
      <c r="II15" s="13" t="s">
        <v>33</v>
      </c>
    </row>
    <row r="16" spans="1:243" s="12" customFormat="1" ht="35.25" customHeight="1">
      <c r="A16" s="77">
        <v>4</v>
      </c>
      <c r="B16" s="101" t="s">
        <v>128</v>
      </c>
      <c r="C16" s="32" t="s">
        <v>39</v>
      </c>
      <c r="D16" s="131"/>
      <c r="E16" s="106"/>
      <c r="F16" s="36"/>
      <c r="G16" s="35"/>
      <c r="H16" s="35"/>
      <c r="I16" s="36"/>
      <c r="J16" s="37">
        <f t="shared" si="0"/>
        <v>1</v>
      </c>
      <c r="K16" s="38"/>
      <c r="L16" s="38"/>
      <c r="M16" s="48"/>
      <c r="N16" s="34"/>
      <c r="O16" s="34"/>
      <c r="P16" s="78"/>
      <c r="Q16" s="34"/>
      <c r="R16" s="34"/>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83"/>
      <c r="BB16" s="83"/>
      <c r="BC16" s="45"/>
      <c r="IE16" s="13">
        <v>1.01</v>
      </c>
      <c r="IF16" s="13" t="s">
        <v>35</v>
      </c>
      <c r="IG16" s="13" t="s">
        <v>31</v>
      </c>
      <c r="IH16" s="13">
        <v>123.223</v>
      </c>
      <c r="II16" s="13" t="s">
        <v>33</v>
      </c>
    </row>
    <row r="17" spans="1:243" s="12" customFormat="1" ht="59.25" customHeight="1">
      <c r="A17" s="31">
        <v>5</v>
      </c>
      <c r="B17" s="101" t="s">
        <v>122</v>
      </c>
      <c r="C17" s="32" t="s">
        <v>40</v>
      </c>
      <c r="D17" s="131"/>
      <c r="E17" s="106"/>
      <c r="F17" s="36"/>
      <c r="G17" s="35"/>
      <c r="H17" s="35"/>
      <c r="I17" s="36"/>
      <c r="J17" s="37">
        <f t="shared" si="0"/>
        <v>1</v>
      </c>
      <c r="K17" s="38"/>
      <c r="L17" s="38"/>
      <c r="M17" s="48"/>
      <c r="N17" s="34"/>
      <c r="O17" s="34"/>
      <c r="P17" s="78"/>
      <c r="Q17" s="34"/>
      <c r="R17" s="34"/>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83"/>
      <c r="BB17" s="83"/>
      <c r="BC17" s="45"/>
      <c r="IE17" s="13">
        <v>1.01</v>
      </c>
      <c r="IF17" s="13" t="s">
        <v>35</v>
      </c>
      <c r="IG17" s="13" t="s">
        <v>31</v>
      </c>
      <c r="IH17" s="13">
        <v>123.223</v>
      </c>
      <c r="II17" s="13" t="s">
        <v>33</v>
      </c>
    </row>
    <row r="18" spans="1:243" s="12" customFormat="1" ht="30" customHeight="1" thickBot="1">
      <c r="A18" s="77">
        <v>6</v>
      </c>
      <c r="B18" s="101" t="s">
        <v>123</v>
      </c>
      <c r="C18" s="32" t="s">
        <v>48</v>
      </c>
      <c r="D18" s="126">
        <v>1</v>
      </c>
      <c r="E18" s="133" t="s">
        <v>33</v>
      </c>
      <c r="F18" s="33">
        <v>0</v>
      </c>
      <c r="G18" s="34"/>
      <c r="H18" s="35"/>
      <c r="I18" s="36" t="s">
        <v>34</v>
      </c>
      <c r="J18" s="37">
        <f t="shared" si="0"/>
        <v>1</v>
      </c>
      <c r="K18" s="38" t="s">
        <v>43</v>
      </c>
      <c r="L18" s="38" t="s">
        <v>7</v>
      </c>
      <c r="M18" s="39"/>
      <c r="N18" s="40"/>
      <c r="O18" s="40"/>
      <c r="P18" s="41"/>
      <c r="Q18" s="40"/>
      <c r="R18" s="40"/>
      <c r="S18" s="42"/>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4">
        <f>total_amount_ba($B$2,$D$2,D18,F18,J18,K18,M18)</f>
        <v>0</v>
      </c>
      <c r="BB18" s="44">
        <f>BA18+SUM(N18:AZ18)</f>
        <v>0</v>
      </c>
      <c r="BC18" s="45" t="str">
        <f>SpellNumber(L18,BB18)</f>
        <v>INR Zero Only</v>
      </c>
      <c r="IE18" s="13">
        <v>1.01</v>
      </c>
      <c r="IF18" s="13" t="s">
        <v>35</v>
      </c>
      <c r="IG18" s="13" t="s">
        <v>31</v>
      </c>
      <c r="IH18" s="13">
        <v>123.223</v>
      </c>
      <c r="II18" s="13" t="s">
        <v>33</v>
      </c>
    </row>
    <row r="19" spans="1:243" s="12" customFormat="1" ht="24.75" customHeight="1">
      <c r="A19" s="31">
        <v>7</v>
      </c>
      <c r="B19" s="101" t="s">
        <v>124</v>
      </c>
      <c r="C19" s="32" t="s">
        <v>68</v>
      </c>
      <c r="D19" s="131"/>
      <c r="E19" s="106"/>
      <c r="F19" s="36"/>
      <c r="G19" s="35"/>
      <c r="H19" s="35"/>
      <c r="I19" s="36"/>
      <c r="J19" s="37">
        <f t="shared" si="0"/>
        <v>1</v>
      </c>
      <c r="K19" s="38"/>
      <c r="L19" s="38"/>
      <c r="M19" s="48"/>
      <c r="N19" s="34"/>
      <c r="O19" s="34"/>
      <c r="P19" s="78"/>
      <c r="Q19" s="34"/>
      <c r="R19" s="3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83"/>
      <c r="BB19" s="83"/>
      <c r="BC19" s="45"/>
      <c r="IE19" s="13">
        <v>1.01</v>
      </c>
      <c r="IF19" s="13" t="s">
        <v>35</v>
      </c>
      <c r="IG19" s="13" t="s">
        <v>31</v>
      </c>
      <c r="IH19" s="13">
        <v>123.223</v>
      </c>
      <c r="II19" s="13" t="s">
        <v>33</v>
      </c>
    </row>
    <row r="20" spans="1:243" s="12" customFormat="1" ht="24.75" customHeight="1" thickBot="1">
      <c r="A20" s="77">
        <v>7.01</v>
      </c>
      <c r="B20" s="101" t="s">
        <v>125</v>
      </c>
      <c r="C20" s="32" t="s">
        <v>49</v>
      </c>
      <c r="D20" s="126">
        <v>1</v>
      </c>
      <c r="E20" s="133" t="s">
        <v>59</v>
      </c>
      <c r="F20" s="33">
        <v>0</v>
      </c>
      <c r="G20" s="34"/>
      <c r="H20" s="35"/>
      <c r="I20" s="36" t="s">
        <v>34</v>
      </c>
      <c r="J20" s="37">
        <f t="shared" si="0"/>
        <v>1</v>
      </c>
      <c r="K20" s="38" t="s">
        <v>43</v>
      </c>
      <c r="L20" s="38" t="s">
        <v>7</v>
      </c>
      <c r="M20" s="39"/>
      <c r="N20" s="40"/>
      <c r="O20" s="40"/>
      <c r="P20" s="41"/>
      <c r="Q20" s="40"/>
      <c r="R20" s="40"/>
      <c r="S20" s="42"/>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4">
        <f>total_amount_ba($B$2,$D$2,D20,F20,J20,K20,M20)</f>
        <v>0</v>
      </c>
      <c r="BB20" s="44">
        <f>BA20+SUM(N20:AZ20)</f>
        <v>0</v>
      </c>
      <c r="BC20" s="45" t="str">
        <f>SpellNumber(L20,BB20)</f>
        <v>INR Zero Only</v>
      </c>
      <c r="IE20" s="13">
        <v>1.01</v>
      </c>
      <c r="IF20" s="13" t="s">
        <v>35</v>
      </c>
      <c r="IG20" s="13" t="s">
        <v>31</v>
      </c>
      <c r="IH20" s="13">
        <v>123.223</v>
      </c>
      <c r="II20" s="13" t="s">
        <v>33</v>
      </c>
    </row>
    <row r="21" spans="1:243" s="12" customFormat="1" ht="24.75" customHeight="1" thickBot="1">
      <c r="A21" s="77">
        <v>7.02</v>
      </c>
      <c r="B21" s="101" t="s">
        <v>126</v>
      </c>
      <c r="C21" s="32" t="s">
        <v>50</v>
      </c>
      <c r="D21" s="126">
        <v>1</v>
      </c>
      <c r="E21" s="134" t="s">
        <v>67</v>
      </c>
      <c r="F21" s="33">
        <v>0</v>
      </c>
      <c r="G21" s="34"/>
      <c r="H21" s="35"/>
      <c r="I21" s="36" t="s">
        <v>34</v>
      </c>
      <c r="J21" s="37">
        <f t="shared" si="0"/>
        <v>1</v>
      </c>
      <c r="K21" s="38" t="s">
        <v>43</v>
      </c>
      <c r="L21" s="38" t="s">
        <v>7</v>
      </c>
      <c r="M21" s="39"/>
      <c r="N21" s="40"/>
      <c r="O21" s="40"/>
      <c r="P21" s="41"/>
      <c r="Q21" s="40"/>
      <c r="R21" s="40"/>
      <c r="S21" s="42"/>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4">
        <f>total_amount_ba($B$2,$D$2,D21,F21,J21,K21,M21)</f>
        <v>0</v>
      </c>
      <c r="BB21" s="44">
        <f>BA21+SUM(N21:AZ21)</f>
        <v>0</v>
      </c>
      <c r="BC21" s="45" t="str">
        <f>SpellNumber(L21,BB21)</f>
        <v>INR Zero Only</v>
      </c>
      <c r="IE21" s="13">
        <v>1.01</v>
      </c>
      <c r="IF21" s="13" t="s">
        <v>35</v>
      </c>
      <c r="IG21" s="13" t="s">
        <v>31</v>
      </c>
      <c r="IH21" s="13">
        <v>123.223</v>
      </c>
      <c r="II21" s="13" t="s">
        <v>33</v>
      </c>
    </row>
    <row r="22" spans="1:243" s="12" customFormat="1" ht="33" customHeight="1">
      <c r="A22" s="49" t="s">
        <v>41</v>
      </c>
      <c r="B22" s="50"/>
      <c r="C22" s="51"/>
      <c r="D22" s="52"/>
      <c r="E22" s="52"/>
      <c r="F22" s="52"/>
      <c r="G22" s="52"/>
      <c r="H22" s="53"/>
      <c r="I22" s="53"/>
      <c r="J22" s="53"/>
      <c r="K22" s="53"/>
      <c r="L22" s="54"/>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f>SUM(BA13:BA21)</f>
        <v>0</v>
      </c>
      <c r="BB22" s="56">
        <f>SUM(BB13:BB21)</f>
        <v>0</v>
      </c>
      <c r="BC22" s="45" t="str">
        <f>SpellNumber($E$2,BB22)</f>
        <v>INR Zero Only</v>
      </c>
      <c r="IE22" s="13">
        <v>4</v>
      </c>
      <c r="IF22" s="13" t="s">
        <v>36</v>
      </c>
      <c r="IG22" s="13" t="s">
        <v>40</v>
      </c>
      <c r="IH22" s="13">
        <v>10</v>
      </c>
      <c r="II22" s="13" t="s">
        <v>33</v>
      </c>
    </row>
    <row r="23" spans="1:243" s="14" customFormat="1" ht="39" customHeight="1" hidden="1">
      <c r="A23" s="50" t="s">
        <v>45</v>
      </c>
      <c r="B23" s="57"/>
      <c r="C23" s="58"/>
      <c r="D23" s="59"/>
      <c r="E23" s="60" t="s">
        <v>42</v>
      </c>
      <c r="F23" s="61"/>
      <c r="G23" s="62"/>
      <c r="H23" s="63"/>
      <c r="I23" s="63"/>
      <c r="J23" s="63"/>
      <c r="K23" s="64"/>
      <c r="L23" s="65"/>
      <c r="M23" s="66"/>
      <c r="N23" s="67"/>
      <c r="O23" s="68"/>
      <c r="P23" s="68"/>
      <c r="Q23" s="68"/>
      <c r="R23" s="68"/>
      <c r="S23" s="68"/>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9">
        <f>IF(ISBLANK(F23),0,IF(E23="Excess (+)",ROUND(BA22+(BA22*F23),2),IF(E23="Less (-)",ROUND(BA22+(BA22*F23*(-1)),2),0)))</f>
        <v>0</v>
      </c>
      <c r="BB23" s="70">
        <f>ROUND(BA23,0)</f>
        <v>0</v>
      </c>
      <c r="BC23" s="45" t="str">
        <f>SpellNumber(L23,BB23)</f>
        <v> Zero Only</v>
      </c>
      <c r="IE23" s="15"/>
      <c r="IF23" s="15"/>
      <c r="IG23" s="15"/>
      <c r="IH23" s="15"/>
      <c r="II23" s="15"/>
    </row>
    <row r="24" spans="1:243" s="14" customFormat="1" ht="51" customHeight="1">
      <c r="A24" s="49" t="s">
        <v>44</v>
      </c>
      <c r="B24" s="49"/>
      <c r="C24" s="159" t="str">
        <f>SpellNumber($E$2,BB22)</f>
        <v>INR Zero Only</v>
      </c>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1"/>
      <c r="IE24" s="15"/>
      <c r="IF24" s="15"/>
      <c r="IG24" s="15"/>
      <c r="IH24" s="15"/>
      <c r="II24" s="15"/>
    </row>
    <row r="25" spans="3:243" s="10" customFormat="1" ht="15">
      <c r="C25" s="16"/>
      <c r="D25" s="16"/>
      <c r="E25" s="16"/>
      <c r="F25" s="16"/>
      <c r="G25" s="16"/>
      <c r="H25" s="16"/>
      <c r="I25" s="16"/>
      <c r="J25" s="16"/>
      <c r="K25" s="16"/>
      <c r="L25" s="16"/>
      <c r="M25" s="16"/>
      <c r="O25" s="16"/>
      <c r="BA25" s="16"/>
      <c r="BC25" s="16"/>
      <c r="IE25" s="11"/>
      <c r="IF25" s="11"/>
      <c r="IG25" s="11"/>
      <c r="IH25" s="11"/>
      <c r="II25" s="11"/>
    </row>
  </sheetData>
  <sheetProtection password="CE88" sheet="1"/>
  <mergeCells count="8">
    <mergeCell ref="A9:BC9"/>
    <mergeCell ref="C24:BC24"/>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decimal" allowBlank="1" showInputMessage="1" showErrorMessage="1" promptTitle="Rate Entry" prompt="Please enter VAT charges in Rupees for this item. " errorTitle="Invaid Entry" error="Only Numeric Values are allowed. " sqref="M13:M14 M18 M20:M21">
      <formula1>0</formula1>
      <formula2>999999999999999</formula2>
    </dataValidation>
    <dataValidation type="decimal" allowBlank="1" showInputMessage="1" showErrorMessage="1" errorTitle="Invalid Entry" error="Only Numeric Values are allowed. " sqref="A13 A16 A18 A20:A21">
      <formula1>0</formula1>
      <formula2>999999999999999</formula2>
    </dataValidation>
    <dataValidation allowBlank="1" showInputMessage="1" showErrorMessage="1" promptTitle="Units" prompt="Please enter Units in text" sqref="E13:E17 E19"/>
    <dataValidation type="list" allowBlank="1" showInputMessage="1" showErrorMessage="1" sqref="K13:K21">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allowBlank="1" showInputMessage="1" showErrorMessage="1" promptTitle="Itemcode/Make" prompt="Please enter text" sqref="C13:C21"/>
    <dataValidation type="list" showInputMessage="1" showErrorMessage="1" sqref="I13:I21">
      <formula1>"Excess(+), Less(-)"</formula1>
    </dataValidation>
    <dataValidation allowBlank="1" showInputMessage="1" showErrorMessage="1" promptTitle="Addition / Deduction" prompt="Please Choose the correct One" sqref="J13:J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13 L14 L15 L16 L17 L18 L19 L20 L21">
      <formula1>"INR"</formula1>
    </dataValidation>
    <dataValidation allowBlank="1" showInputMessage="1" showErrorMessage="1" promptTitle="Item Description" prompt="Please enter Item Description in text" sqref="B18:B19"/>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6">
    <tabColor theme="4" tint="-0.4999699890613556"/>
  </sheetPr>
  <dimension ref="A1:II22"/>
  <sheetViews>
    <sheetView showGridLines="0" zoomScale="80" zoomScaleNormal="80" zoomScalePageLayoutView="0" workbookViewId="0" topLeftCell="A1">
      <selection activeCell="BI9" sqref="BI9"/>
    </sheetView>
  </sheetViews>
  <sheetFormatPr defaultColWidth="9.140625" defaultRowHeight="15"/>
  <cols>
    <col min="1" max="1" width="12.57421875" style="16" customWidth="1"/>
    <col min="2" max="2" width="54.7109375" style="16" customWidth="1"/>
    <col min="3" max="3" width="9.00390625" style="16" hidden="1" customWidth="1"/>
    <col min="4" max="4" width="14.57421875" style="98"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50" t="str">
        <f>B2&amp;" BoQ"</f>
        <v>Item Rate BoQ</v>
      </c>
      <c r="B1" s="150"/>
      <c r="C1" s="150"/>
      <c r="D1" s="150"/>
      <c r="E1" s="150"/>
      <c r="F1" s="150"/>
      <c r="G1" s="150"/>
      <c r="H1" s="150"/>
      <c r="I1" s="150"/>
      <c r="J1" s="150"/>
      <c r="K1" s="150"/>
      <c r="L1" s="15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0" t="s">
        <v>3</v>
      </c>
      <c r="B2" s="20" t="s">
        <v>4</v>
      </c>
      <c r="C2" s="21" t="s">
        <v>5</v>
      </c>
      <c r="D2" s="21" t="s">
        <v>6</v>
      </c>
      <c r="E2" s="20" t="s">
        <v>7</v>
      </c>
      <c r="F2" s="71"/>
      <c r="G2" s="71"/>
      <c r="H2" s="71"/>
      <c r="I2" s="71"/>
      <c r="J2" s="72"/>
      <c r="K2" s="72"/>
      <c r="L2" s="72"/>
      <c r="M2" s="140"/>
      <c r="N2" s="140"/>
      <c r="O2" s="141"/>
      <c r="P2" s="141"/>
      <c r="Q2" s="142"/>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row>
    <row r="3" spans="1:243" s="1" customFormat="1" ht="30" customHeight="1" hidden="1">
      <c r="A3" s="71" t="s">
        <v>8</v>
      </c>
      <c r="B3" s="71"/>
      <c r="C3" s="71" t="s">
        <v>9</v>
      </c>
      <c r="D3" s="8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IE3" s="2"/>
      <c r="IF3" s="2"/>
      <c r="IG3" s="2"/>
      <c r="IH3" s="2"/>
      <c r="II3" s="2"/>
    </row>
    <row r="4" spans="1:243" s="4" customFormat="1" ht="30.75" customHeight="1">
      <c r="A4" s="152" t="s">
        <v>92</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IE4" s="5"/>
      <c r="IF4" s="5"/>
      <c r="IG4" s="5"/>
      <c r="IH4" s="5"/>
      <c r="II4" s="5"/>
    </row>
    <row r="5" spans="1:243" s="4" customFormat="1" ht="30.75" customHeight="1">
      <c r="A5" s="152" t="s">
        <v>138</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IE5" s="5"/>
      <c r="IF5" s="5"/>
      <c r="IG5" s="5"/>
      <c r="IH5" s="5"/>
      <c r="II5" s="5"/>
    </row>
    <row r="6" spans="1:243" s="4" customFormat="1" ht="30.75" customHeight="1">
      <c r="A6" s="152" t="s">
        <v>93</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IE6" s="5"/>
      <c r="IF6" s="5"/>
      <c r="IG6" s="5"/>
      <c r="IH6" s="5"/>
      <c r="II6" s="5"/>
    </row>
    <row r="7" spans="1:243" s="4" customFormat="1" ht="29.25" customHeight="1" hidden="1">
      <c r="A7" s="153" t="s">
        <v>10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IE7" s="5"/>
      <c r="IF7" s="5"/>
      <c r="IG7" s="5"/>
      <c r="IH7" s="5"/>
      <c r="II7" s="5"/>
    </row>
    <row r="8" spans="1:243" s="6" customFormat="1" ht="72.75" customHeight="1">
      <c r="A8" s="73" t="s">
        <v>46</v>
      </c>
      <c r="B8" s="154"/>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IE8" s="7"/>
      <c r="IF8" s="7"/>
      <c r="IG8" s="7"/>
      <c r="IH8" s="7"/>
      <c r="II8" s="7"/>
    </row>
    <row r="9" spans="1:243" s="8" customFormat="1" ht="74.25" customHeight="1">
      <c r="A9" s="148" t="s">
        <v>139</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IE9" s="9"/>
      <c r="IF9" s="9"/>
      <c r="IG9" s="9"/>
      <c r="IH9" s="9"/>
      <c r="II9" s="9"/>
    </row>
    <row r="10" spans="1:243" s="10" customFormat="1" ht="18.75" customHeight="1">
      <c r="A10" s="31" t="s">
        <v>60</v>
      </c>
      <c r="B10" s="31" t="s">
        <v>61</v>
      </c>
      <c r="C10" s="31" t="s">
        <v>61</v>
      </c>
      <c r="D10" s="99" t="s">
        <v>60</v>
      </c>
      <c r="E10" s="31" t="s">
        <v>61</v>
      </c>
      <c r="F10" s="31" t="s">
        <v>11</v>
      </c>
      <c r="G10" s="31" t="s">
        <v>11</v>
      </c>
      <c r="H10" s="31" t="s">
        <v>12</v>
      </c>
      <c r="I10" s="31" t="s">
        <v>61</v>
      </c>
      <c r="J10" s="31" t="s">
        <v>60</v>
      </c>
      <c r="K10" s="31" t="s">
        <v>62</v>
      </c>
      <c r="L10" s="31" t="s">
        <v>61</v>
      </c>
      <c r="M10" s="31" t="s">
        <v>60</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60</v>
      </c>
      <c r="AU10" s="31" t="s">
        <v>60</v>
      </c>
      <c r="AV10" s="31" t="s">
        <v>12</v>
      </c>
      <c r="AW10" s="31" t="s">
        <v>12</v>
      </c>
      <c r="AX10" s="31" t="s">
        <v>60</v>
      </c>
      <c r="AY10" s="31" t="s">
        <v>60</v>
      </c>
      <c r="AZ10" s="31" t="s">
        <v>13</v>
      </c>
      <c r="BA10" s="31" t="s">
        <v>60</v>
      </c>
      <c r="BB10" s="31" t="s">
        <v>60</v>
      </c>
      <c r="BC10" s="31" t="s">
        <v>61</v>
      </c>
      <c r="IE10" s="11"/>
      <c r="IF10" s="11"/>
      <c r="IG10" s="11"/>
      <c r="IH10" s="11"/>
      <c r="II10" s="11"/>
    </row>
    <row r="11" spans="1:243" s="10" customFormat="1" ht="94.5" customHeight="1">
      <c r="A11" s="31" t="s">
        <v>0</v>
      </c>
      <c r="B11" s="31" t="s">
        <v>14</v>
      </c>
      <c r="C11" s="31" t="s">
        <v>1</v>
      </c>
      <c r="D11" s="99" t="s">
        <v>15</v>
      </c>
      <c r="E11" s="31" t="s">
        <v>16</v>
      </c>
      <c r="F11" s="31" t="s">
        <v>63</v>
      </c>
      <c r="G11" s="31"/>
      <c r="H11" s="31"/>
      <c r="I11" s="31" t="s">
        <v>17</v>
      </c>
      <c r="J11" s="31" t="s">
        <v>18</v>
      </c>
      <c r="K11" s="31" t="s">
        <v>19</v>
      </c>
      <c r="L11" s="31" t="s">
        <v>20</v>
      </c>
      <c r="M11" s="74" t="s">
        <v>64</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75" t="s">
        <v>65</v>
      </c>
      <c r="BB11" s="76" t="s">
        <v>28</v>
      </c>
      <c r="BC11" s="76" t="s">
        <v>29</v>
      </c>
      <c r="IE11" s="11"/>
      <c r="IF11" s="11"/>
      <c r="IG11" s="11"/>
      <c r="IH11" s="11"/>
      <c r="II11" s="11"/>
    </row>
    <row r="12" spans="1:243" s="10" customFormat="1" ht="15">
      <c r="A12" s="31">
        <v>1</v>
      </c>
      <c r="B12" s="31">
        <v>2</v>
      </c>
      <c r="C12" s="31">
        <v>3</v>
      </c>
      <c r="D12" s="99">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138.75" customHeight="1">
      <c r="A13" s="77">
        <v>1</v>
      </c>
      <c r="B13" s="143" t="s">
        <v>129</v>
      </c>
      <c r="C13" s="105"/>
      <c r="D13" s="136">
        <v>205.66</v>
      </c>
      <c r="E13" s="108" t="s">
        <v>135</v>
      </c>
      <c r="F13" s="33">
        <v>0</v>
      </c>
      <c r="G13" s="34"/>
      <c r="H13" s="35"/>
      <c r="I13" s="36" t="s">
        <v>34</v>
      </c>
      <c r="J13" s="37">
        <f aca="true" t="shared" si="0" ref="J13:J18">IF(I13="Less(-)",-1,1)</f>
        <v>1</v>
      </c>
      <c r="K13" s="38" t="s">
        <v>43</v>
      </c>
      <c r="L13" s="38" t="s">
        <v>7</v>
      </c>
      <c r="M13" s="39"/>
      <c r="N13" s="40"/>
      <c r="O13" s="40"/>
      <c r="P13" s="82"/>
      <c r="Q13" s="40"/>
      <c r="R13" s="40"/>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83">
        <f aca="true" t="shared" si="1" ref="BA13:BA18">total_amount_ba($B$2,$D$2,D13,F13,J13,K13,M13)</f>
        <v>0</v>
      </c>
      <c r="BB13" s="83">
        <f aca="true" t="shared" si="2" ref="BB13:BB18">BA13+SUM(N13:AZ13)</f>
        <v>0</v>
      </c>
      <c r="BC13" s="45" t="str">
        <f aca="true" t="shared" si="3" ref="BC13:BC18">SpellNumber(L13,BB13)</f>
        <v>INR Zero Only</v>
      </c>
      <c r="IE13" s="13"/>
      <c r="IF13" s="13"/>
      <c r="IG13" s="13"/>
      <c r="IH13" s="13"/>
      <c r="II13" s="13"/>
    </row>
    <row r="14" spans="1:243" s="12" customFormat="1" ht="77.25" customHeight="1">
      <c r="A14" s="77">
        <v>2</v>
      </c>
      <c r="B14" s="143" t="s">
        <v>130</v>
      </c>
      <c r="C14" s="105" t="s">
        <v>38</v>
      </c>
      <c r="D14" s="135">
        <v>5.44</v>
      </c>
      <c r="E14" s="108" t="s">
        <v>135</v>
      </c>
      <c r="F14" s="33">
        <v>0</v>
      </c>
      <c r="G14" s="34"/>
      <c r="H14" s="35"/>
      <c r="I14" s="36" t="s">
        <v>34</v>
      </c>
      <c r="J14" s="37">
        <f t="shared" si="0"/>
        <v>1</v>
      </c>
      <c r="K14" s="38" t="s">
        <v>43</v>
      </c>
      <c r="L14" s="38" t="s">
        <v>7</v>
      </c>
      <c r="M14" s="39"/>
      <c r="N14" s="40"/>
      <c r="O14" s="40"/>
      <c r="P14" s="82"/>
      <c r="Q14" s="40"/>
      <c r="R14" s="40"/>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83">
        <f t="shared" si="1"/>
        <v>0</v>
      </c>
      <c r="BB14" s="83">
        <f t="shared" si="2"/>
        <v>0</v>
      </c>
      <c r="BC14" s="45" t="str">
        <f t="shared" si="3"/>
        <v>INR Zero Only</v>
      </c>
      <c r="IE14" s="13">
        <v>1.01</v>
      </c>
      <c r="IF14" s="13" t="s">
        <v>35</v>
      </c>
      <c r="IG14" s="13" t="s">
        <v>31</v>
      </c>
      <c r="IH14" s="13">
        <v>123.223</v>
      </c>
      <c r="II14" s="13" t="s">
        <v>33</v>
      </c>
    </row>
    <row r="15" spans="1:243" s="12" customFormat="1" ht="129.75" customHeight="1">
      <c r="A15" s="77">
        <v>3</v>
      </c>
      <c r="B15" s="144" t="s">
        <v>131</v>
      </c>
      <c r="C15" s="105"/>
      <c r="D15" s="139">
        <v>3.74</v>
      </c>
      <c r="E15" s="108" t="s">
        <v>135</v>
      </c>
      <c r="F15" s="33">
        <v>0</v>
      </c>
      <c r="G15" s="34"/>
      <c r="H15" s="35"/>
      <c r="I15" s="36" t="s">
        <v>34</v>
      </c>
      <c r="J15" s="37">
        <f t="shared" si="0"/>
        <v>1</v>
      </c>
      <c r="K15" s="38" t="s">
        <v>43</v>
      </c>
      <c r="L15" s="38" t="s">
        <v>7</v>
      </c>
      <c r="M15" s="39"/>
      <c r="N15" s="40"/>
      <c r="O15" s="40"/>
      <c r="P15" s="82"/>
      <c r="Q15" s="40"/>
      <c r="R15" s="40"/>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83">
        <f t="shared" si="1"/>
        <v>0</v>
      </c>
      <c r="BB15" s="83">
        <f t="shared" si="2"/>
        <v>0</v>
      </c>
      <c r="BC15" s="45" t="str">
        <f t="shared" si="3"/>
        <v>INR Zero Only</v>
      </c>
      <c r="IE15" s="13">
        <v>1</v>
      </c>
      <c r="IF15" s="13" t="s">
        <v>30</v>
      </c>
      <c r="IG15" s="13" t="s">
        <v>31</v>
      </c>
      <c r="IH15" s="13">
        <v>10</v>
      </c>
      <c r="II15" s="13" t="s">
        <v>32</v>
      </c>
    </row>
    <row r="16" spans="1:243" s="12" customFormat="1" ht="351.75" customHeight="1" thickBot="1">
      <c r="A16" s="77">
        <v>4</v>
      </c>
      <c r="B16" s="145" t="s">
        <v>134</v>
      </c>
      <c r="C16" s="105" t="s">
        <v>68</v>
      </c>
      <c r="D16" s="138">
        <v>2490.72</v>
      </c>
      <c r="E16" s="108" t="s">
        <v>136</v>
      </c>
      <c r="F16" s="33">
        <v>0</v>
      </c>
      <c r="G16" s="34"/>
      <c r="H16" s="35"/>
      <c r="I16" s="36" t="s">
        <v>34</v>
      </c>
      <c r="J16" s="37">
        <f t="shared" si="0"/>
        <v>1</v>
      </c>
      <c r="K16" s="38" t="s">
        <v>43</v>
      </c>
      <c r="L16" s="38" t="s">
        <v>7</v>
      </c>
      <c r="M16" s="39"/>
      <c r="N16" s="40"/>
      <c r="O16" s="40"/>
      <c r="P16" s="82"/>
      <c r="Q16" s="40"/>
      <c r="R16" s="40"/>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83">
        <f t="shared" si="1"/>
        <v>0</v>
      </c>
      <c r="BB16" s="83">
        <f t="shared" si="2"/>
        <v>0</v>
      </c>
      <c r="BC16" s="45" t="str">
        <f t="shared" si="3"/>
        <v>INR Zero Only</v>
      </c>
      <c r="IE16" s="13">
        <v>1.01</v>
      </c>
      <c r="IF16" s="13" t="s">
        <v>35</v>
      </c>
      <c r="IG16" s="13" t="s">
        <v>31</v>
      </c>
      <c r="IH16" s="13">
        <v>123.223</v>
      </c>
      <c r="II16" s="13" t="s">
        <v>33</v>
      </c>
    </row>
    <row r="17" spans="1:243" s="12" customFormat="1" ht="243.75" customHeight="1" thickBot="1">
      <c r="A17" s="77">
        <v>5</v>
      </c>
      <c r="B17" s="146" t="s">
        <v>132</v>
      </c>
      <c r="C17" s="105" t="s">
        <v>49</v>
      </c>
      <c r="D17" s="137">
        <v>26.6</v>
      </c>
      <c r="E17" s="108" t="s">
        <v>135</v>
      </c>
      <c r="F17" s="33">
        <v>0</v>
      </c>
      <c r="G17" s="34"/>
      <c r="H17" s="35"/>
      <c r="I17" s="36" t="s">
        <v>34</v>
      </c>
      <c r="J17" s="37">
        <f t="shared" si="0"/>
        <v>1</v>
      </c>
      <c r="K17" s="38" t="s">
        <v>43</v>
      </c>
      <c r="L17" s="38" t="s">
        <v>7</v>
      </c>
      <c r="M17" s="39"/>
      <c r="N17" s="40"/>
      <c r="O17" s="40"/>
      <c r="P17" s="82"/>
      <c r="Q17" s="40"/>
      <c r="R17" s="40"/>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83">
        <f t="shared" si="1"/>
        <v>0</v>
      </c>
      <c r="BB17" s="83">
        <f t="shared" si="2"/>
        <v>0</v>
      </c>
      <c r="BC17" s="45" t="str">
        <f t="shared" si="3"/>
        <v>INR Zero Only</v>
      </c>
      <c r="IE17" s="13">
        <v>1.01</v>
      </c>
      <c r="IF17" s="13" t="s">
        <v>35</v>
      </c>
      <c r="IG17" s="13" t="s">
        <v>31</v>
      </c>
      <c r="IH17" s="13">
        <v>123.223</v>
      </c>
      <c r="II17" s="13" t="s">
        <v>33</v>
      </c>
    </row>
    <row r="18" spans="1:243" s="12" customFormat="1" ht="166.5" customHeight="1">
      <c r="A18" s="77">
        <v>6</v>
      </c>
      <c r="B18" s="146" t="s">
        <v>133</v>
      </c>
      <c r="C18" s="105" t="s">
        <v>66</v>
      </c>
      <c r="D18" s="136">
        <v>80.23</v>
      </c>
      <c r="E18" s="108" t="s">
        <v>137</v>
      </c>
      <c r="F18" s="33"/>
      <c r="G18" s="34"/>
      <c r="H18" s="35"/>
      <c r="I18" s="36"/>
      <c r="J18" s="37">
        <f t="shared" si="0"/>
        <v>1</v>
      </c>
      <c r="K18" s="38" t="s">
        <v>43</v>
      </c>
      <c r="L18" s="38" t="s">
        <v>7</v>
      </c>
      <c r="M18" s="39"/>
      <c r="N18" s="40"/>
      <c r="O18" s="40"/>
      <c r="P18" s="82"/>
      <c r="Q18" s="40"/>
      <c r="R18" s="40"/>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83">
        <f t="shared" si="1"/>
        <v>0</v>
      </c>
      <c r="BB18" s="83">
        <f t="shared" si="2"/>
        <v>0</v>
      </c>
      <c r="BC18" s="45" t="str">
        <f t="shared" si="3"/>
        <v>INR Zero Only</v>
      </c>
      <c r="IE18" s="13"/>
      <c r="IF18" s="13"/>
      <c r="IG18" s="13"/>
      <c r="IH18" s="13"/>
      <c r="II18" s="13"/>
    </row>
    <row r="19" spans="1:243" s="12" customFormat="1" ht="33" customHeight="1">
      <c r="A19" s="49" t="s">
        <v>41</v>
      </c>
      <c r="B19" s="49"/>
      <c r="C19" s="36"/>
      <c r="D19" s="96"/>
      <c r="E19" s="36"/>
      <c r="F19" s="36"/>
      <c r="G19" s="36"/>
      <c r="H19" s="84"/>
      <c r="I19" s="84"/>
      <c r="J19" s="84"/>
      <c r="K19" s="84"/>
      <c r="L19" s="36"/>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56">
        <f>SUM(BA13:BA18)</f>
        <v>0</v>
      </c>
      <c r="BB19" s="56">
        <f>SUM(BB13:BB18)</f>
        <v>0</v>
      </c>
      <c r="BC19" s="45" t="str">
        <f>SpellNumber($E$2,BB19)</f>
        <v>INR Zero Only</v>
      </c>
      <c r="IE19" s="13">
        <v>4</v>
      </c>
      <c r="IF19" s="13" t="s">
        <v>36</v>
      </c>
      <c r="IG19" s="13" t="s">
        <v>40</v>
      </c>
      <c r="IH19" s="13">
        <v>10</v>
      </c>
      <c r="II19" s="13" t="s">
        <v>33</v>
      </c>
    </row>
    <row r="20" spans="1:243" s="14" customFormat="1" ht="39" customHeight="1" hidden="1">
      <c r="A20" s="49" t="s">
        <v>45</v>
      </c>
      <c r="B20" s="49"/>
      <c r="C20" s="86"/>
      <c r="D20" s="97"/>
      <c r="E20" s="87" t="s">
        <v>42</v>
      </c>
      <c r="F20" s="88"/>
      <c r="G20" s="89"/>
      <c r="H20" s="48"/>
      <c r="I20" s="48"/>
      <c r="J20" s="48"/>
      <c r="K20" s="90"/>
      <c r="L20" s="91"/>
      <c r="M20" s="92"/>
      <c r="N20" s="48"/>
      <c r="O20" s="37"/>
      <c r="P20" s="37"/>
      <c r="Q20" s="37"/>
      <c r="R20" s="37"/>
      <c r="S20" s="3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93">
        <f>IF(ISBLANK(F20),0,IF(E20="Excess (+)",ROUND(BA19+(BA19*F20),2),IF(E20="Less (-)",ROUND(BA19+(BA19*F20*(-1)),2),0)))</f>
        <v>0</v>
      </c>
      <c r="BB20" s="94">
        <f>ROUND(BA20,0)</f>
        <v>0</v>
      </c>
      <c r="BC20" s="45" t="str">
        <f>SpellNumber(L20,BB20)</f>
        <v> Zero Only</v>
      </c>
      <c r="IE20" s="15"/>
      <c r="IF20" s="15"/>
      <c r="IG20" s="15"/>
      <c r="IH20" s="15"/>
      <c r="II20" s="15"/>
    </row>
    <row r="21" spans="1:243" s="14" customFormat="1" ht="51" customHeight="1">
      <c r="A21" s="49" t="s">
        <v>44</v>
      </c>
      <c r="B21" s="49"/>
      <c r="C21" s="147" t="str">
        <f>SpellNumber($E$2,BB19)</f>
        <v>INR Zero Only</v>
      </c>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IE21" s="15"/>
      <c r="IF21" s="15"/>
      <c r="IG21" s="15"/>
      <c r="IH21" s="15"/>
      <c r="II21" s="15"/>
    </row>
    <row r="22" spans="3:243" s="10" customFormat="1" ht="15">
      <c r="C22" s="16"/>
      <c r="D22" s="98"/>
      <c r="E22" s="16"/>
      <c r="F22" s="16"/>
      <c r="G22" s="16"/>
      <c r="H22" s="16"/>
      <c r="I22" s="16"/>
      <c r="J22" s="16"/>
      <c r="K22" s="16"/>
      <c r="L22" s="16"/>
      <c r="M22" s="16"/>
      <c r="O22" s="16"/>
      <c r="BA22" s="16"/>
      <c r="BC22" s="16"/>
      <c r="IE22" s="11"/>
      <c r="IF22" s="11"/>
      <c r="IG22" s="11"/>
      <c r="IH22" s="11"/>
      <c r="II22" s="11"/>
    </row>
  </sheetData>
  <sheetProtection password="CE88" sheet="1" objects="1" scenarios="1"/>
  <mergeCells count="8">
    <mergeCell ref="A9:BC9"/>
    <mergeCell ref="C21:BC21"/>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allowBlank="1" showInputMessage="1" showErrorMessage="1" promptTitle="Item Description" prompt="Please enter Item Description in text" sqref="B16"/>
    <dataValidation type="decimal" allowBlank="1" showInputMessage="1" showErrorMessage="1" promptTitle="Rate Entry" prompt="Please enter VAT charges in Rupees for this item. " errorTitle="Invaid Entry" error="Only Numeric Values are allowed. " sqref="M13:M18">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F18 D18">
      <formula1>0</formula1>
      <formula2>999999999999999</formula2>
    </dataValidation>
    <dataValidation type="list" allowBlank="1" showInputMessage="1" showErrorMessage="1" sqref="K13:K18">
      <formula1>"Partial Conversion, Full Conversion"</formula1>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list" allowBlank="1" showInputMessage="1" showErrorMessage="1" sqref="L13 L14 L15 L16 L17 L18">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68" t="s">
        <v>2</v>
      </c>
      <c r="F6" s="168"/>
      <c r="G6" s="168"/>
      <c r="H6" s="168"/>
      <c r="I6" s="168"/>
      <c r="J6" s="168"/>
      <c r="K6" s="168"/>
    </row>
    <row r="7" spans="5:11" ht="15">
      <c r="E7" s="168"/>
      <c r="F7" s="168"/>
      <c r="G7" s="168"/>
      <c r="H7" s="168"/>
      <c r="I7" s="168"/>
      <c r="J7" s="168"/>
      <c r="K7" s="168"/>
    </row>
    <row r="8" spans="5:11" ht="15">
      <c r="E8" s="168"/>
      <c r="F8" s="168"/>
      <c r="G8" s="168"/>
      <c r="H8" s="168"/>
      <c r="I8" s="168"/>
      <c r="J8" s="168"/>
      <c r="K8" s="168"/>
    </row>
    <row r="9" spans="5:11" ht="15">
      <c r="E9" s="168"/>
      <c r="F9" s="168"/>
      <c r="G9" s="168"/>
      <c r="H9" s="168"/>
      <c r="I9" s="168"/>
      <c r="J9" s="168"/>
      <c r="K9" s="168"/>
    </row>
    <row r="10" spans="5:11" ht="15">
      <c r="E10" s="168"/>
      <c r="F10" s="168"/>
      <c r="G10" s="168"/>
      <c r="H10" s="168"/>
      <c r="I10" s="168"/>
      <c r="J10" s="168"/>
      <c r="K10" s="168"/>
    </row>
    <row r="11" spans="5:11" ht="15">
      <c r="E11" s="168"/>
      <c r="F11" s="168"/>
      <c r="G11" s="168"/>
      <c r="H11" s="168"/>
      <c r="I11" s="168"/>
      <c r="J11" s="168"/>
      <c r="K11" s="168"/>
    </row>
    <row r="12" spans="5:11" ht="15">
      <c r="E12" s="168"/>
      <c r="F12" s="168"/>
      <c r="G12" s="168"/>
      <c r="H12" s="168"/>
      <c r="I12" s="168"/>
      <c r="J12" s="168"/>
      <c r="K12" s="168"/>
    </row>
    <row r="13" spans="5:11" ht="15">
      <c r="E13" s="168"/>
      <c r="F13" s="168"/>
      <c r="G13" s="168"/>
      <c r="H13" s="168"/>
      <c r="I13" s="168"/>
      <c r="J13" s="168"/>
      <c r="K13" s="168"/>
    </row>
    <row r="14" spans="5:11" ht="15">
      <c r="E14" s="168"/>
      <c r="F14" s="168"/>
      <c r="G14" s="168"/>
      <c r="H14" s="168"/>
      <c r="I14" s="168"/>
      <c r="J14" s="168"/>
      <c r="K14" s="16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DM.AEGCL</cp:lastModifiedBy>
  <cp:lastPrinted>2023-01-21T06:45:46Z</cp:lastPrinted>
  <dcterms:created xsi:type="dcterms:W3CDTF">2009-01-30T06:42:42Z</dcterms:created>
  <dcterms:modified xsi:type="dcterms:W3CDTF">2023-01-21T07:33:03Z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