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6" windowHeight="5616"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'BoQ1'!$A$1:$BC$78</definedName>
    <definedName name="_xlnm.Print_Area" localSheetId="1">'BoQ2'!$A$1:$BC$78</definedName>
    <definedName name="_xlnm.Print_Area" localSheetId="2">'BoQ3'!$A$1:$BC$51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<sst xmlns="http://schemas.openxmlformats.org/spreadsheetml/2006/main" count="1544" uniqueCount="221">
  <si>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</si>
  <si>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</si>
  <si>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</si>
  <si>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</si>
  <si>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</si>
  <si>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</si>
  <si>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</si>
  <si>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</si>
  <si>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</si>
  <si>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</si>
  <si>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</si>
  <si>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</si>
  <si>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</si>
  <si>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</si>
  <si>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</si>
  <si>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</si>
  <si>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</si>
  <si>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</si>
  <si>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</si>
  <si>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</si>
  <si>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</si>
  <si>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</si>
  <si>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</si>
  <si>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</si>
  <si>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</si>
  <si>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</si>
  <si>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</si>
  <si>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</si>
  <si>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</si>
  <si>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</si>
  <si>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</si>
  <si>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</si>
  <si>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</si>
  <si>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</si>
  <si>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</si>
  <si>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</si>
  <si>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</si>
  <si>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</si>
  <si>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</si>
  <si>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</si>
  <si>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</si>
  <si>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</si>
  <si>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</si>
  <si>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</si>
  <si>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</si>
  <si>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</si>
  <si>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1</t>
  </si>
  <si>
    <t>Item 2</t>
  </si>
  <si>
    <t>Item 3</t>
  </si>
  <si>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</si>
  <si>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</si>
  <si>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</si>
  <si>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</si>
  <si>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Tender Inviting Authority: CGM(PP&amp;D), AEGCL</t>
  </si>
  <si>
    <t>No</t>
  </si>
  <si>
    <t>Set</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</si>
  <si>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</si>
  <si>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</si>
  <si>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</si>
  <si>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</si>
  <si>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</si>
  <si>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</si>
  <si>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</si>
  <si>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</si>
  <si>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</si>
  <si>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</si>
  <si>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</si>
  <si>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</si>
  <si>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</si>
  <si>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</si>
  <si>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</si>
  <si>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</si>
  <si>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</si>
  <si>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</si>
  <si>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</si>
  <si>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</si>
  <si>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</si>
  <si>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</si>
  <si>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</si>
  <si>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</si>
  <si>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</si>
  <si>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</si>
  <si>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</si>
  <si>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</si>
  <si>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</si>
  <si>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</si>
  <si>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</si>
  <si>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</si>
  <si>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</si>
  <si>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</si>
  <si>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</si>
  <si>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</si>
  <si>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</si>
  <si>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</si>
  <si>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</si>
  <si>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</si>
  <si>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</si>
  <si>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</si>
  <si>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</si>
  <si>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</si>
  <si>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Item 48</t>
  </si>
  <si>
    <t>Item 49</t>
  </si>
  <si>
    <t>Item 50</t>
  </si>
  <si>
    <t>Item 51</t>
  </si>
  <si>
    <t>Item 52</t>
  </si>
  <si>
    <t>Item 53</t>
  </si>
  <si>
    <t>Item 54</t>
  </si>
  <si>
    <t>Item 55</t>
  </si>
  <si>
    <t>Item 56</t>
  </si>
  <si>
    <t>Item 57</t>
  </si>
  <si>
    <t>Mounting Structures with mounting &amp; foundation bolts as per drawing.</t>
  </si>
  <si>
    <t>No.</t>
  </si>
  <si>
    <t>a) 33kV Motorised isolators without Earth Switch</t>
  </si>
  <si>
    <t>b) 33kV CT</t>
  </si>
  <si>
    <t>c) 33kV LA</t>
  </si>
  <si>
    <t>d) 33kV PI</t>
  </si>
  <si>
    <t>e) 33kV Motorised isolators with Earth Switch</t>
  </si>
  <si>
    <t>ACSR Panther Conductor</t>
  </si>
  <si>
    <t>Earthmat Extension and grounding of equipments</t>
  </si>
  <si>
    <t>a) 4CX2.5 sqmm</t>
  </si>
  <si>
    <t>b) 7CX1.5 sqmm</t>
  </si>
  <si>
    <t>a) 2CX6 sqmm</t>
  </si>
  <si>
    <t>b) 4CX 16sqmm</t>
  </si>
  <si>
    <t>c) 3 1/2 C X 35 sqmm</t>
  </si>
  <si>
    <t>Mandatory Spares</t>
  </si>
  <si>
    <t xml:space="preserve">For 33kV SF6 CB </t>
  </si>
  <si>
    <t>33kV Isolator</t>
  </si>
  <si>
    <t>33kV LA</t>
  </si>
  <si>
    <t>33kV Post Insulator</t>
  </si>
  <si>
    <t>LS</t>
  </si>
  <si>
    <t>Mtr.</t>
  </si>
  <si>
    <t>MT</t>
  </si>
  <si>
    <t>Supply of Equipments and accessories</t>
  </si>
  <si>
    <t>3kV CT</t>
  </si>
  <si>
    <t>Installation of earthing system</t>
  </si>
  <si>
    <t>b) D type</t>
  </si>
  <si>
    <t>sqm.</t>
  </si>
  <si>
    <t>F&amp;I of Equipments and accessories</t>
  </si>
  <si>
    <t>33kV, 25kA/3sec, 1250A Isolators with Earth Switch  complete with all fittings and accessories including Terminal connectors.</t>
  </si>
  <si>
    <t>33kV, 25kA, 1250A Isolators without Earth Switch complete with all fittings and accessories including Terminal connectors.</t>
  </si>
  <si>
    <t>33kV, 400-200/1-1A, 2-Core Single Phase CT complete with all fittings and accessories including Terminal connectors (0.2S-5P20 Class, live tank type).</t>
  </si>
  <si>
    <t>CT Junction BOX</t>
  </si>
  <si>
    <t>33kV Lightning Arrester complete with all fittings and accessories including Terminal connectors, surge counter and base insulator.</t>
  </si>
  <si>
    <t xml:space="preserve">33kV, 8kN Post insulator with all fittings </t>
  </si>
  <si>
    <t>Terminal connectors 33 kV side. The quantity of terminal connectors shall be as per sub-station layout &amp; shall be supplied as per technical specification of individual equipment requirement</t>
  </si>
  <si>
    <t>UPG Clamp (ZEBRA to ZEBRA)</t>
  </si>
  <si>
    <t>ACSR Zebra conductor</t>
  </si>
  <si>
    <t>UPG Clamp (ZEBRA to Panther)</t>
  </si>
  <si>
    <t>UPG Clamp (Panther to Panther)</t>
  </si>
  <si>
    <t>Nos.</t>
  </si>
  <si>
    <t>UPG Clamp (MOOSE to ZEBRA)</t>
  </si>
  <si>
    <t>CB Clamp for MOOSE conductor</t>
  </si>
  <si>
    <t>CT Clamp for MOOSE Conductor (Stud Dia 30 mm)</t>
  </si>
  <si>
    <t>Isolator Clamp for Moose Conductor</t>
  </si>
  <si>
    <t>a) 65x12 GI flat Earthing conductor for earthmate.</t>
  </si>
  <si>
    <t>b)  50x6 MM GI flat</t>
  </si>
  <si>
    <t>c)  Earth Electrode, 50mm dia, 3 m long GI perforated pipe</t>
  </si>
  <si>
    <t>d)  GI steel wires (37/3.5mm)</t>
  </si>
  <si>
    <t>PVC Armoured Control Cable (Copper)</t>
  </si>
  <si>
    <t>c) 14CX 1.5 sqmm</t>
  </si>
  <si>
    <t>100W LED Lights for Switch Yard Illumination, including Fitting and fixing</t>
  </si>
  <si>
    <t>415V AC Distribution Board (o/g feeder 10 Nos.) OUTDOOR TYPE</t>
  </si>
  <si>
    <t>Supply of 33 KV Switchyard Structure</t>
  </si>
  <si>
    <t>Column</t>
  </si>
  <si>
    <t>Beam</t>
  </si>
  <si>
    <t>HT Danger Plate</t>
  </si>
  <si>
    <t>Trip Coil for 33kV CB</t>
  </si>
  <si>
    <t>Closing coil for 33kV CB</t>
  </si>
  <si>
    <t>Spring charging motor</t>
  </si>
  <si>
    <t>33kV, 400/1-1A, 2-Core Single Phase CT</t>
  </si>
  <si>
    <t>33kV Lightning Arrester</t>
  </si>
  <si>
    <t xml:space="preserve">Master Trip Relay </t>
  </si>
  <si>
    <t xml:space="preserve">Bay Control Unit </t>
  </si>
  <si>
    <t>O/c &amp; E/f relay</t>
  </si>
  <si>
    <t>Cable Tray</t>
  </si>
  <si>
    <t>a) Perforated Type 450 mm Wide</t>
  </si>
  <si>
    <t>b) Perforated Type 300 mm Wide</t>
  </si>
  <si>
    <t>25 Mts Lightning Mast With 2.5 Mtr spike and GI steel wire (Lattice type)</t>
  </si>
  <si>
    <t>Item 58</t>
  </si>
  <si>
    <t>Item 59</t>
  </si>
  <si>
    <t>Item 60</t>
  </si>
  <si>
    <t>Item 61</t>
  </si>
  <si>
    <t>Item 62</t>
  </si>
  <si>
    <t>Item 63</t>
  </si>
  <si>
    <t>33kV  Vaccum Circuit Breaker</t>
  </si>
  <si>
    <t xml:space="preserve">Erection, Testing and commissioning including laying of control and power cables and equipment earthing as required </t>
  </si>
  <si>
    <t>33kV Vaccum Circuit Breaker</t>
  </si>
  <si>
    <t xml:space="preserve">33kV CT </t>
  </si>
  <si>
    <t xml:space="preserve">Column </t>
  </si>
  <si>
    <t>Errection of lattice steel structure along with structure earthing</t>
  </si>
  <si>
    <t xml:space="preserve">Installation of earth electrode with test links including construction of CI covered earth pits. </t>
  </si>
  <si>
    <t>Erection of 50x6 mm GI flat</t>
  </si>
  <si>
    <t>a) C Type (including connection to existing 132kV trench)</t>
  </si>
  <si>
    <t xml:space="preserve">Providing 80mm thick PCC base in prop 1:4:8 as per drawing &amp; specifications including supply of all materials and labour.   </t>
  </si>
  <si>
    <t>Providing switchyard gravelling (100mm thickness) levelling etc as per directive of site engineer.</t>
  </si>
  <si>
    <t xml:space="preserve">Erection of Terminal connectors 33 kV side/Bus Extension and Augmentaion. </t>
  </si>
  <si>
    <t>Job</t>
  </si>
  <si>
    <t xml:space="preserve">XLPE Armoured Power Cable (Copper) </t>
  </si>
  <si>
    <t>Erection and construction of foundation of 10 mtr. Lightning Mast With 2.5 m spike and GI steel wire (Lattice type)</t>
  </si>
  <si>
    <t>Construction of extended earth mat using GI flats (65x12 mm) and connection to risers for equipment earthing as directed.</t>
  </si>
  <si>
    <t>Supply of 3Ph 4 Wire Energy Meter (0.2S class, SAMAST Compliant and suitable for integration in existing Secure make system)</t>
  </si>
  <si>
    <t>Double Tension Clamp with Hardware fittings for Twin Zebra Conductor (spacing-250mm)</t>
  </si>
  <si>
    <t>Spacer for Twin Zebra conductor (Spacing 250mm)</t>
  </si>
  <si>
    <t>33kV, 31.5kA/3sec, 2000A, Gang operated Vaccum Circuit Breaker complete with mounting structure and accessories including Terminal connectors etc.</t>
  </si>
  <si>
    <t>33kV Feeder Control and Relay Panel (Simplex Type) with BCU, ethernet switch and all accessories suitable for SAS integration with existing SAS system of Siemens make.</t>
  </si>
  <si>
    <t>1x4, 90 KN tension Disc Insulator string complete with all hardware fittings, clamps, arching horn etc. suitable for Zebra conductor for Bus Extension and augmentation works</t>
  </si>
  <si>
    <t>33kV, 25kA, 1250A Isolators Contacts 
(1 Male &amp; 1 Female Contact =1Set)</t>
  </si>
  <si>
    <t>Erection of mounting structure as required, including construction of foundation and supply of all foundation materials, structure earthing and Labour etc.</t>
  </si>
  <si>
    <t>Construction of Foundation for lattice steel column including supply of all foundation material and labour etc.</t>
  </si>
  <si>
    <t>CONSTRUCTION OF CABLE TRENCH &amp; SLAB  including supply of all foundation material and labour etc.</t>
  </si>
  <si>
    <t>SWITCHYARD PCC AND GRAVELLING  including supply of all material and labour etc.</t>
  </si>
  <si>
    <t>Installation and commissioning of the C&amp;R panel</t>
  </si>
  <si>
    <t xml:space="preserve">Installation in control room, including testing and commissioning of C&amp;R panel and integration to existing SAS system of Siemens Make. </t>
  </si>
  <si>
    <t xml:space="preserve">Dismantling of Single Bus Conductor and storing as required. </t>
  </si>
  <si>
    <t>Dismantling of droper, jumper etc and storing as required.</t>
  </si>
  <si>
    <t>Dismantling of single tension clamp with hardware fittings and insulator along with storing as required.</t>
  </si>
  <si>
    <t>Dismantling of Single suspension clamp with hardware fittings and insulatorsas required and storing as required.</t>
  </si>
  <si>
    <t>Stringing of Twin Bus with ACSR Zebra conductors upto extended section of 33KV Bus including hanging of single disc insulator string for both tension and suspension insulators alongwith fitting and fixing of clamp and hardware fittings , jumpering to isolators with L pice with UPG clamp, spacer, etc. and storing as required.</t>
  </si>
  <si>
    <r>
      <t xml:space="preserve">Name of Work: </t>
    </r>
    <r>
      <rPr>
        <b/>
        <sz val="11"/>
        <color indexed="10"/>
        <rFont val="Arial"/>
        <family val="2"/>
      </rPr>
      <t>Turnkey Construction of one no. of 33kV feeder bay along with associated works at 132kV Sishugram GSS, AEGCL</t>
    </r>
    <r>
      <rPr>
        <b/>
        <sz val="11"/>
        <color indexed="10"/>
        <rFont val="Arial"/>
        <family val="2"/>
      </rPr>
      <t xml:space="preserve"> </t>
    </r>
    <r>
      <rPr>
        <b/>
        <sz val="11"/>
        <rFont val="Arial"/>
        <family val="2"/>
      </rPr>
      <t>[Schedule 1- Supply]</t>
    </r>
  </si>
  <si>
    <r>
      <t xml:space="preserve">Name of Work: </t>
    </r>
    <r>
      <rPr>
        <b/>
        <sz val="11"/>
        <color indexed="10"/>
        <rFont val="Arial"/>
        <family val="2"/>
      </rPr>
      <t>Turnkey Construction of one no. of 33kV feeder bay along with associated works at 132kV Sishugram GSS, AEGCL</t>
    </r>
    <r>
      <rPr>
        <b/>
        <sz val="11"/>
        <color indexed="10"/>
        <rFont val="Arial"/>
        <family val="2"/>
      </rPr>
      <t xml:space="preserve"> </t>
    </r>
    <r>
      <rPr>
        <b/>
        <sz val="11"/>
        <rFont val="Arial"/>
        <family val="2"/>
      </rPr>
      <t>[Schedule 2- F&amp;I]</t>
    </r>
  </si>
  <si>
    <r>
      <t xml:space="preserve">Name of Work: </t>
    </r>
    <r>
      <rPr>
        <b/>
        <sz val="11"/>
        <color indexed="10"/>
        <rFont val="Arial"/>
        <family val="2"/>
      </rPr>
      <t>Turnkey Construction of one no. of 33kV feeder bay along with associated works at 132kV Sishugram GSS, AEGCL</t>
    </r>
    <r>
      <rPr>
        <b/>
        <sz val="11"/>
        <color indexed="10"/>
        <rFont val="Arial"/>
        <family val="2"/>
      </rPr>
      <t xml:space="preserve"> </t>
    </r>
    <r>
      <rPr>
        <b/>
        <sz val="11"/>
        <color indexed="8"/>
        <rFont val="Arial"/>
        <family val="2"/>
      </rPr>
      <t>[Schedule 3-Erection, Commissioning and Testing including bay extension works]</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</si>
</sst>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 numFmtId="190" formatCode="[$₹-4009]\ #,##0.00"/>
    <numFmt numFmtId="191" formatCode="[$-409]d\ mmmm\,\ yyyy"/>
    <numFmt numFmtId="192" formatCode="[$-409]h:mm:ss\ AM/PM"/>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sz val="12"/>
      <color indexed="16"/>
      <name val="Arial"/>
      <family val="2"/>
    </font>
    <font>
      <b/>
      <sz val="16"/>
      <color indexed="8"/>
      <name val="Arial Narrow"/>
      <family val="2"/>
    </font>
    <font>
      <sz val="16"/>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sz val="12"/>
      <color rgb="FF800000"/>
      <name val="Arial"/>
      <family val="2"/>
    </font>
    <font>
      <b/>
      <sz val="16"/>
      <color theme="1"/>
      <name val="Arial Narrow"/>
      <family val="2"/>
    </font>
    <font>
      <sz val="16"/>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right style="medium"/>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78" fontId="69"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0" fillId="33" borderId="11" xfId="64"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6"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71" fillId="0" borderId="13" xfId="58" applyNumberFormat="1" applyFont="1" applyFill="1" applyBorder="1" applyAlignment="1">
      <alignment horizontal="center" vertical="center" wrapText="1" readingOrder="1"/>
      <protection/>
    </xf>
    <xf numFmtId="0" fontId="3" fillId="0" borderId="12" xfId="58" applyNumberFormat="1" applyFont="1" applyFill="1" applyBorder="1" applyAlignment="1">
      <alignment horizontal="center" vertical="center"/>
      <protection/>
    </xf>
    <xf numFmtId="0" fontId="67" fillId="0" borderId="12" xfId="57" applyNumberFormat="1" applyFont="1" applyFill="1" applyBorder="1" applyAlignment="1" applyProtection="1">
      <alignment horizontal="center" vertical="center"/>
      <protection/>
    </xf>
    <xf numFmtId="0" fontId="72"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4"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73" fillId="0" borderId="13" xfId="0" applyFont="1" applyFill="1" applyBorder="1" applyAlignment="1">
      <alignment horizontal="left" vertical="top" wrapText="1"/>
    </xf>
    <xf numFmtId="0" fontId="74" fillId="0" borderId="13"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4" fillId="0" borderId="13" xfId="0" applyFont="1" applyFill="1" applyBorder="1" applyAlignment="1">
      <alignment horizontal="left" vertical="center"/>
    </xf>
    <xf numFmtId="0" fontId="74" fillId="0" borderId="13" xfId="0" applyFont="1" applyFill="1" applyBorder="1" applyAlignment="1">
      <alignment horizontal="center" vertical="center" wrapText="1"/>
    </xf>
    <xf numFmtId="2" fontId="15" fillId="0" borderId="13" xfId="58" applyNumberFormat="1" applyFont="1" applyFill="1" applyBorder="1" applyAlignment="1">
      <alignment horizontal="center" vertical="center"/>
      <protection/>
    </xf>
    <xf numFmtId="1" fontId="15" fillId="0" borderId="13" xfId="58" applyNumberFormat="1" applyFont="1" applyFill="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74" fillId="0" borderId="19" xfId="0" applyFont="1" applyFill="1" applyBorder="1" applyAlignment="1">
      <alignment horizontal="left" vertical="center" wrapText="1"/>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2085975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2085975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2028825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9"/>
  <sheetViews>
    <sheetView showGridLines="0" view="pageBreakPreview" zoomScale="60" zoomScaleNormal="60" zoomScalePageLayoutView="0" workbookViewId="0" topLeftCell="A59">
      <selection activeCell="M74" sqref="M74"/>
    </sheetView>
  </sheetViews>
  <sheetFormatPr defaultColWidth="9.140625" defaultRowHeight="15"/>
  <cols>
    <col min="1" max="1" width="15.28125" style="35" customWidth="1"/>
    <col min="2" max="2" width="49.00390625" style="35" customWidth="1"/>
    <col min="3" max="3" width="14.7109375" style="54" hidden="1" customWidth="1"/>
    <col min="4" max="4" width="14.57421875" style="73" customWidth="1"/>
    <col min="5" max="5" width="11.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5.421875" style="35" customWidth="1"/>
    <col min="56" max="238" width="9.140625" style="35" customWidth="1"/>
    <col min="239" max="243" width="9.140625" style="37" customWidth="1"/>
    <col min="244" max="16384" width="9.140625" style="35" customWidth="1"/>
  </cols>
  <sheetData>
    <row r="1" spans="1:243" s="1" customFormat="1" ht="25.5" customHeight="1">
      <c r="A1" s="89" t="str">
        <f>B2&amp;" BoQ"</f>
        <v>Item Rate BoQ</v>
      </c>
      <c r="B1" s="89"/>
      <c r="C1" s="89"/>
      <c r="D1" s="89"/>
      <c r="E1" s="89"/>
      <c r="F1" s="89"/>
      <c r="G1" s="89"/>
      <c r="H1" s="89"/>
      <c r="I1" s="89"/>
      <c r="J1" s="89"/>
      <c r="K1" s="89"/>
      <c r="L1" s="8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0" t="s">
        <v>53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7"/>
      <c r="IF4" s="7"/>
      <c r="IG4" s="7"/>
      <c r="IH4" s="7"/>
      <c r="II4" s="7"/>
    </row>
    <row r="5" spans="1:243" s="6" customFormat="1" ht="30.75" customHeight="1">
      <c r="A5" s="90" t="s">
        <v>218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7"/>
      <c r="IF5" s="7"/>
      <c r="IG5" s="7"/>
      <c r="IH5" s="7"/>
      <c r="II5" s="7"/>
    </row>
    <row r="6" spans="1:243" s="6" customFormat="1" ht="30.75" customHeight="1">
      <c r="A6" s="90" t="s">
        <v>50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7"/>
      <c r="IF6" s="7"/>
      <c r="IG6" s="7"/>
      <c r="IH6" s="7"/>
      <c r="II6" s="7"/>
    </row>
    <row r="7" spans="1:243" s="6" customFormat="1" ht="29.25" customHeight="1" hidden="1">
      <c r="A7" s="91" t="s">
        <v>10</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7"/>
      <c r="IF7" s="7"/>
      <c r="IG7" s="7"/>
      <c r="IH7" s="7"/>
      <c r="II7" s="7"/>
    </row>
    <row r="8" spans="1:243" s="9" customFormat="1" ht="84" customHeight="1">
      <c r="A8" s="8" t="s">
        <v>44</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10"/>
      <c r="IF8" s="10"/>
      <c r="IG8" s="10"/>
      <c r="IH8" s="10"/>
      <c r="II8" s="10"/>
    </row>
    <row r="9" spans="1:243" s="11" customFormat="1" ht="61.5" customHeight="1">
      <c r="A9" s="83" t="s">
        <v>11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6.75" customHeight="1">
      <c r="A13" s="53">
        <v>1</v>
      </c>
      <c r="B13" s="76" t="s">
        <v>132</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90.75" customHeight="1">
      <c r="A14" s="79">
        <v>1.01</v>
      </c>
      <c r="B14" s="75" t="s">
        <v>203</v>
      </c>
      <c r="C14" s="55" t="s">
        <v>47</v>
      </c>
      <c r="D14" s="78">
        <v>1</v>
      </c>
      <c r="E14" s="78" t="s">
        <v>111</v>
      </c>
      <c r="F14" s="47"/>
      <c r="G14" s="26"/>
      <c r="H14" s="20"/>
      <c r="I14" s="19" t="s">
        <v>35</v>
      </c>
      <c r="J14" s="21">
        <f aca="true" t="shared" si="0" ref="J14:J75">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78" customHeight="1">
      <c r="A15" s="79">
        <v>1.02</v>
      </c>
      <c r="B15" s="75" t="s">
        <v>138</v>
      </c>
      <c r="C15" s="55" t="s">
        <v>48</v>
      </c>
      <c r="D15" s="78">
        <v>1</v>
      </c>
      <c r="E15" s="78" t="s">
        <v>55</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78" customHeight="1">
      <c r="A16" s="79">
        <v>1.03</v>
      </c>
      <c r="B16" s="75" t="s">
        <v>139</v>
      </c>
      <c r="C16" s="55" t="s">
        <v>56</v>
      </c>
      <c r="D16" s="78">
        <v>2</v>
      </c>
      <c r="E16" s="78" t="s">
        <v>55</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90.75" customHeight="1">
      <c r="A17" s="79">
        <v>1.04</v>
      </c>
      <c r="B17" s="75" t="s">
        <v>140</v>
      </c>
      <c r="C17" s="55" t="s">
        <v>57</v>
      </c>
      <c r="D17" s="78">
        <v>3</v>
      </c>
      <c r="E17" s="78" t="s">
        <v>111</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39.75" customHeight="1">
      <c r="A18" s="79">
        <v>1.05</v>
      </c>
      <c r="B18" s="75" t="s">
        <v>141</v>
      </c>
      <c r="C18" s="55" t="s">
        <v>58</v>
      </c>
      <c r="D18" s="78">
        <v>1</v>
      </c>
      <c r="E18" s="78" t="s">
        <v>111</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9">
        <v>1.06</v>
      </c>
      <c r="B19" s="75" t="s">
        <v>142</v>
      </c>
      <c r="C19" s="55" t="s">
        <v>59</v>
      </c>
      <c r="D19" s="78">
        <v>3</v>
      </c>
      <c r="E19" s="78" t="s">
        <v>111</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8.25" customHeight="1">
      <c r="A20" s="79">
        <v>1.07</v>
      </c>
      <c r="B20" s="75" t="s">
        <v>143</v>
      </c>
      <c r="C20" s="55" t="s">
        <v>60</v>
      </c>
      <c r="D20" s="78">
        <v>8</v>
      </c>
      <c r="E20" s="78" t="s">
        <v>111</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6" t="s">
        <v>110</v>
      </c>
      <c r="C21" s="55" t="s">
        <v>61</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49.5" customHeight="1">
      <c r="A22" s="79">
        <v>2.01</v>
      </c>
      <c r="B22" s="75" t="s">
        <v>112</v>
      </c>
      <c r="C22" s="55" t="s">
        <v>62</v>
      </c>
      <c r="D22" s="78">
        <v>2</v>
      </c>
      <c r="E22" s="78" t="s">
        <v>55</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28">total_amount_ba($B$2,$D$2,D22,F22,J22,K22,M22)</f>
        <v>0</v>
      </c>
      <c r="BB22" s="45">
        <f aca="true" t="shared" si="5" ref="BB22:BB28">BA22+SUM(N22:AZ22)</f>
        <v>0</v>
      </c>
      <c r="BC22" s="23" t="str">
        <f aca="true" t="shared" si="6" ref="BC22:BC28">SpellNumber(L22,BB22)</f>
        <v>INR Zero Only</v>
      </c>
      <c r="IE22" s="25">
        <v>1.01</v>
      </c>
      <c r="IF22" s="25" t="s">
        <v>36</v>
      </c>
      <c r="IG22" s="25" t="s">
        <v>33</v>
      </c>
      <c r="IH22" s="25">
        <v>123.223</v>
      </c>
      <c r="II22" s="25" t="s">
        <v>34</v>
      </c>
    </row>
    <row r="23" spans="1:243" s="24" customFormat="1" ht="37.5" customHeight="1">
      <c r="A23" s="79">
        <v>2.02</v>
      </c>
      <c r="B23" s="75" t="s">
        <v>113</v>
      </c>
      <c r="C23" s="55" t="s">
        <v>63</v>
      </c>
      <c r="D23" s="78">
        <v>3</v>
      </c>
      <c r="E23" s="78" t="s">
        <v>111</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4"/>
        <v>0</v>
      </c>
      <c r="BB23" s="45">
        <f t="shared" si="5"/>
        <v>0</v>
      </c>
      <c r="BC23" s="23" t="str">
        <f t="shared" si="6"/>
        <v>INR Zero Only</v>
      </c>
      <c r="IE23" s="25">
        <v>1.01</v>
      </c>
      <c r="IF23" s="25" t="s">
        <v>36</v>
      </c>
      <c r="IG23" s="25" t="s">
        <v>33</v>
      </c>
      <c r="IH23" s="25">
        <v>123.223</v>
      </c>
      <c r="II23" s="25" t="s">
        <v>34</v>
      </c>
    </row>
    <row r="24" spans="1:243" s="24" customFormat="1" ht="42" customHeight="1">
      <c r="A24" s="79">
        <v>2.03</v>
      </c>
      <c r="B24" s="75" t="s">
        <v>114</v>
      </c>
      <c r="C24" s="55" t="s">
        <v>64</v>
      </c>
      <c r="D24" s="78">
        <v>3</v>
      </c>
      <c r="E24" s="78" t="s">
        <v>111</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4"/>
        <v>0</v>
      </c>
      <c r="BB24" s="45">
        <f t="shared" si="5"/>
        <v>0</v>
      </c>
      <c r="BC24" s="23" t="str">
        <f t="shared" si="6"/>
        <v>INR Zero Only</v>
      </c>
      <c r="IE24" s="25">
        <v>1.01</v>
      </c>
      <c r="IF24" s="25" t="s">
        <v>36</v>
      </c>
      <c r="IG24" s="25" t="s">
        <v>33</v>
      </c>
      <c r="IH24" s="25">
        <v>123.223</v>
      </c>
      <c r="II24" s="25" t="s">
        <v>34</v>
      </c>
    </row>
    <row r="25" spans="1:243" s="24" customFormat="1" ht="39.75" customHeight="1">
      <c r="A25" s="79">
        <v>2.04</v>
      </c>
      <c r="B25" s="75" t="s">
        <v>115</v>
      </c>
      <c r="C25" s="55" t="s">
        <v>65</v>
      </c>
      <c r="D25" s="78">
        <v>8</v>
      </c>
      <c r="E25" s="78" t="s">
        <v>111</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4"/>
        <v>0</v>
      </c>
      <c r="BB25" s="45">
        <f t="shared" si="5"/>
        <v>0</v>
      </c>
      <c r="BC25" s="23" t="str">
        <f t="shared" si="6"/>
        <v>INR Zero Only</v>
      </c>
      <c r="IE25" s="25">
        <v>1.01</v>
      </c>
      <c r="IF25" s="25" t="s">
        <v>36</v>
      </c>
      <c r="IG25" s="25" t="s">
        <v>33</v>
      </c>
      <c r="IH25" s="25">
        <v>123.223</v>
      </c>
      <c r="II25" s="25" t="s">
        <v>34</v>
      </c>
    </row>
    <row r="26" spans="1:243" s="24" customFormat="1" ht="51" customHeight="1">
      <c r="A26" s="79">
        <v>2.05</v>
      </c>
      <c r="B26" s="75" t="s">
        <v>116</v>
      </c>
      <c r="C26" s="55" t="s">
        <v>66</v>
      </c>
      <c r="D26" s="78">
        <v>1</v>
      </c>
      <c r="E26" s="78" t="s">
        <v>55</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24" customFormat="1" ht="105.75" customHeight="1">
      <c r="A27" s="79">
        <v>3</v>
      </c>
      <c r="B27" s="75" t="s">
        <v>204</v>
      </c>
      <c r="C27" s="55" t="s">
        <v>67</v>
      </c>
      <c r="D27" s="78">
        <v>1</v>
      </c>
      <c r="E27" s="78" t="s">
        <v>111</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4"/>
        <v>0</v>
      </c>
      <c r="BB27" s="45">
        <f t="shared" si="5"/>
        <v>0</v>
      </c>
      <c r="BC27" s="23" t="str">
        <f t="shared" si="6"/>
        <v>INR Zero Only</v>
      </c>
      <c r="IE27" s="25">
        <v>1.01</v>
      </c>
      <c r="IF27" s="25" t="s">
        <v>36</v>
      </c>
      <c r="IG27" s="25" t="s">
        <v>33</v>
      </c>
      <c r="IH27" s="25">
        <v>123.223</v>
      </c>
      <c r="II27" s="25" t="s">
        <v>34</v>
      </c>
    </row>
    <row r="28" spans="1:243" s="24" customFormat="1" ht="78.75" customHeight="1">
      <c r="A28" s="79">
        <v>4</v>
      </c>
      <c r="B28" s="75" t="s">
        <v>200</v>
      </c>
      <c r="C28" s="55" t="s">
        <v>68</v>
      </c>
      <c r="D28" s="78">
        <v>1</v>
      </c>
      <c r="E28" s="78" t="s">
        <v>111</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14" customFormat="1" ht="129.75" customHeight="1">
      <c r="A29" s="53">
        <v>5</v>
      </c>
      <c r="B29" s="76" t="s">
        <v>144</v>
      </c>
      <c r="C29" s="55" t="s">
        <v>69</v>
      </c>
      <c r="D29" s="70"/>
      <c r="E29" s="53"/>
      <c r="F29" s="18"/>
      <c r="G29" s="18"/>
      <c r="H29" s="18"/>
      <c r="I29" s="18"/>
      <c r="J29" s="18"/>
      <c r="K29" s="18"/>
      <c r="L29" s="18"/>
      <c r="M29" s="18"/>
      <c r="N29" s="18"/>
      <c r="O29" s="18"/>
      <c r="P29" s="18"/>
      <c r="Q29" s="18"/>
      <c r="R29" s="18"/>
      <c r="S29" s="1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62"/>
      <c r="BB29" s="62"/>
      <c r="BC29" s="18"/>
      <c r="IE29" s="15"/>
      <c r="IF29" s="15"/>
      <c r="IG29" s="15"/>
      <c r="IH29" s="15"/>
      <c r="II29" s="15"/>
    </row>
    <row r="30" spans="1:243" s="24" customFormat="1" ht="34.5" customHeight="1">
      <c r="A30" s="79">
        <v>5.01</v>
      </c>
      <c r="B30" s="75" t="s">
        <v>146</v>
      </c>
      <c r="C30" s="55" t="s">
        <v>70</v>
      </c>
      <c r="D30" s="78">
        <v>1500</v>
      </c>
      <c r="E30" s="78" t="s">
        <v>130</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aca="true" t="shared" si="7" ref="BA30:BA41">total_amount_ba($B$2,$D$2,D30,F30,J30,K30,M30)</f>
        <v>0</v>
      </c>
      <c r="BB30" s="45">
        <f aca="true" t="shared" si="8" ref="BB30:BB41">BA30+SUM(N30:AZ30)</f>
        <v>0</v>
      </c>
      <c r="BC30" s="23" t="str">
        <f aca="true" t="shared" si="9" ref="BC30:BC41">SpellNumber(L30,BB30)</f>
        <v>INR Zero Only</v>
      </c>
      <c r="IE30" s="25">
        <v>1.01</v>
      </c>
      <c r="IF30" s="25" t="s">
        <v>36</v>
      </c>
      <c r="IG30" s="25" t="s">
        <v>33</v>
      </c>
      <c r="IH30" s="25">
        <v>123.223</v>
      </c>
      <c r="II30" s="25" t="s">
        <v>34</v>
      </c>
    </row>
    <row r="31" spans="1:243" s="24" customFormat="1" ht="26.25" customHeight="1">
      <c r="A31" s="79">
        <v>5.02</v>
      </c>
      <c r="B31" s="75" t="s">
        <v>145</v>
      </c>
      <c r="C31" s="55" t="s">
        <v>71</v>
      </c>
      <c r="D31" s="78">
        <v>30</v>
      </c>
      <c r="E31" s="78" t="s">
        <v>111</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7"/>
        <v>0</v>
      </c>
      <c r="BB31" s="45">
        <f t="shared" si="8"/>
        <v>0</v>
      </c>
      <c r="BC31" s="23" t="str">
        <f t="shared" si="9"/>
        <v>INR Zero Only</v>
      </c>
      <c r="IE31" s="25">
        <v>1.01</v>
      </c>
      <c r="IF31" s="25" t="s">
        <v>36</v>
      </c>
      <c r="IG31" s="25" t="s">
        <v>33</v>
      </c>
      <c r="IH31" s="25">
        <v>123.223</v>
      </c>
      <c r="II31" s="25" t="s">
        <v>34</v>
      </c>
    </row>
    <row r="32" spans="1:243" s="24" customFormat="1" ht="26.25" customHeight="1">
      <c r="A32" s="79">
        <v>5.03</v>
      </c>
      <c r="B32" s="75" t="s">
        <v>147</v>
      </c>
      <c r="C32" s="55" t="s">
        <v>72</v>
      </c>
      <c r="D32" s="78">
        <v>87</v>
      </c>
      <c r="E32" s="78" t="s">
        <v>111</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7"/>
        <v>0</v>
      </c>
      <c r="BB32" s="45">
        <f t="shared" si="8"/>
        <v>0</v>
      </c>
      <c r="BC32" s="23" t="str">
        <f t="shared" si="9"/>
        <v>INR Zero Only</v>
      </c>
      <c r="IE32" s="25">
        <v>1.01</v>
      </c>
      <c r="IF32" s="25" t="s">
        <v>36</v>
      </c>
      <c r="IG32" s="25" t="s">
        <v>33</v>
      </c>
      <c r="IH32" s="25">
        <v>123.223</v>
      </c>
      <c r="II32" s="25" t="s">
        <v>34</v>
      </c>
    </row>
    <row r="33" spans="1:243" s="24" customFormat="1" ht="26.25" customHeight="1">
      <c r="A33" s="79">
        <v>5.04</v>
      </c>
      <c r="B33" s="75" t="s">
        <v>148</v>
      </c>
      <c r="C33" s="55" t="s">
        <v>73</v>
      </c>
      <c r="D33" s="78">
        <v>36</v>
      </c>
      <c r="E33" s="78" t="s">
        <v>111</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7"/>
        <v>0</v>
      </c>
      <c r="BB33" s="45">
        <f t="shared" si="8"/>
        <v>0</v>
      </c>
      <c r="BC33" s="23" t="str">
        <f t="shared" si="9"/>
        <v>INR Zero Only</v>
      </c>
      <c r="IE33" s="25">
        <v>1.01</v>
      </c>
      <c r="IF33" s="25" t="s">
        <v>36</v>
      </c>
      <c r="IG33" s="25" t="s">
        <v>33</v>
      </c>
      <c r="IH33" s="25">
        <v>123.223</v>
      </c>
      <c r="II33" s="25" t="s">
        <v>34</v>
      </c>
    </row>
    <row r="34" spans="1:243" s="24" customFormat="1" ht="57.75" customHeight="1">
      <c r="A34" s="79">
        <v>5.05</v>
      </c>
      <c r="B34" s="75" t="s">
        <v>201</v>
      </c>
      <c r="C34" s="55" t="s">
        <v>74</v>
      </c>
      <c r="D34" s="78">
        <v>42</v>
      </c>
      <c r="E34" s="78" t="s">
        <v>149</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7"/>
        <v>0</v>
      </c>
      <c r="BB34" s="45">
        <f t="shared" si="8"/>
        <v>0</v>
      </c>
      <c r="BC34" s="23" t="str">
        <f t="shared" si="9"/>
        <v>INR Zero Only</v>
      </c>
      <c r="IE34" s="25">
        <v>1.01</v>
      </c>
      <c r="IF34" s="25" t="s">
        <v>36</v>
      </c>
      <c r="IG34" s="25" t="s">
        <v>33</v>
      </c>
      <c r="IH34" s="25">
        <v>123.223</v>
      </c>
      <c r="II34" s="25" t="s">
        <v>34</v>
      </c>
    </row>
    <row r="35" spans="1:243" s="24" customFormat="1" ht="41.25" customHeight="1">
      <c r="A35" s="79">
        <v>5.06</v>
      </c>
      <c r="B35" s="75" t="s">
        <v>202</v>
      </c>
      <c r="C35" s="55" t="s">
        <v>75</v>
      </c>
      <c r="D35" s="78">
        <v>90</v>
      </c>
      <c r="E35" s="78" t="s">
        <v>149</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7"/>
        <v>0</v>
      </c>
      <c r="BB35" s="45">
        <f t="shared" si="8"/>
        <v>0</v>
      </c>
      <c r="BC35" s="23" t="str">
        <f t="shared" si="9"/>
        <v>INR Zero Only</v>
      </c>
      <c r="IE35" s="25">
        <v>1.01</v>
      </c>
      <c r="IF35" s="25" t="s">
        <v>36</v>
      </c>
      <c r="IG35" s="25" t="s">
        <v>33</v>
      </c>
      <c r="IH35" s="25">
        <v>123.223</v>
      </c>
      <c r="II35" s="25" t="s">
        <v>34</v>
      </c>
    </row>
    <row r="36" spans="1:243" s="24" customFormat="1" ht="26.25" customHeight="1">
      <c r="A36" s="79">
        <v>5.07</v>
      </c>
      <c r="B36" s="75" t="s">
        <v>150</v>
      </c>
      <c r="C36" s="55" t="s">
        <v>76</v>
      </c>
      <c r="D36" s="78">
        <v>24</v>
      </c>
      <c r="E36" s="78" t="s">
        <v>149</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7"/>
        <v>0</v>
      </c>
      <c r="BB36" s="45">
        <f t="shared" si="8"/>
        <v>0</v>
      </c>
      <c r="BC36" s="23" t="str">
        <f t="shared" si="9"/>
        <v>INR Zero Only</v>
      </c>
      <c r="IE36" s="25">
        <v>1.01</v>
      </c>
      <c r="IF36" s="25" t="s">
        <v>36</v>
      </c>
      <c r="IG36" s="25" t="s">
        <v>33</v>
      </c>
      <c r="IH36" s="25">
        <v>123.223</v>
      </c>
      <c r="II36" s="25" t="s">
        <v>34</v>
      </c>
    </row>
    <row r="37" spans="1:243" s="24" customFormat="1" ht="26.25" customHeight="1">
      <c r="A37" s="79">
        <v>5.08</v>
      </c>
      <c r="B37" s="75" t="s">
        <v>151</v>
      </c>
      <c r="C37" s="55" t="s">
        <v>77</v>
      </c>
      <c r="D37" s="78">
        <v>9</v>
      </c>
      <c r="E37" s="78" t="s">
        <v>149</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7"/>
        <v>0</v>
      </c>
      <c r="BB37" s="45">
        <f t="shared" si="8"/>
        <v>0</v>
      </c>
      <c r="BC37" s="23" t="str">
        <f t="shared" si="9"/>
        <v>INR Zero Only</v>
      </c>
      <c r="IE37" s="25">
        <v>1.01</v>
      </c>
      <c r="IF37" s="25" t="s">
        <v>36</v>
      </c>
      <c r="IG37" s="25" t="s">
        <v>33</v>
      </c>
      <c r="IH37" s="25">
        <v>123.223</v>
      </c>
      <c r="II37" s="25" t="s">
        <v>34</v>
      </c>
    </row>
    <row r="38" spans="1:243" s="24" customFormat="1" ht="45" customHeight="1">
      <c r="A38" s="79">
        <v>5.09</v>
      </c>
      <c r="B38" s="75" t="s">
        <v>152</v>
      </c>
      <c r="C38" s="55" t="s">
        <v>78</v>
      </c>
      <c r="D38" s="78">
        <v>9</v>
      </c>
      <c r="E38" s="78" t="s">
        <v>149</v>
      </c>
      <c r="F38" s="47"/>
      <c r="G38" s="26"/>
      <c r="H38" s="20"/>
      <c r="I38" s="19" t="s">
        <v>35</v>
      </c>
      <c r="J38" s="21">
        <f t="shared" si="0"/>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7"/>
        <v>0</v>
      </c>
      <c r="BB38" s="45">
        <f t="shared" si="8"/>
        <v>0</v>
      </c>
      <c r="BC38" s="23" t="str">
        <f t="shared" si="9"/>
        <v>INR Zero Only</v>
      </c>
      <c r="IE38" s="25">
        <v>1.01</v>
      </c>
      <c r="IF38" s="25" t="s">
        <v>36</v>
      </c>
      <c r="IG38" s="25" t="s">
        <v>33</v>
      </c>
      <c r="IH38" s="25">
        <v>123.223</v>
      </c>
      <c r="II38" s="25" t="s">
        <v>34</v>
      </c>
    </row>
    <row r="39" spans="1:243" s="24" customFormat="1" ht="33" customHeight="1">
      <c r="A39" s="79">
        <v>5.1</v>
      </c>
      <c r="B39" s="75" t="s">
        <v>153</v>
      </c>
      <c r="C39" s="55" t="s">
        <v>79</v>
      </c>
      <c r="D39" s="78">
        <v>9</v>
      </c>
      <c r="E39" s="78" t="s">
        <v>149</v>
      </c>
      <c r="F39" s="47"/>
      <c r="G39" s="26"/>
      <c r="H39" s="20"/>
      <c r="I39" s="19" t="s">
        <v>35</v>
      </c>
      <c r="J39" s="21">
        <f t="shared" si="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7"/>
        <v>0</v>
      </c>
      <c r="BB39" s="45">
        <f t="shared" si="8"/>
        <v>0</v>
      </c>
      <c r="BC39" s="23" t="str">
        <f t="shared" si="9"/>
        <v>INR Zero Only</v>
      </c>
      <c r="IE39" s="25">
        <v>1.01</v>
      </c>
      <c r="IF39" s="25" t="s">
        <v>36</v>
      </c>
      <c r="IG39" s="25" t="s">
        <v>33</v>
      </c>
      <c r="IH39" s="25">
        <v>123.223</v>
      </c>
      <c r="II39" s="25" t="s">
        <v>34</v>
      </c>
    </row>
    <row r="40" spans="1:243" s="24" customFormat="1" ht="28.5" customHeight="1">
      <c r="A40" s="79">
        <v>5.11</v>
      </c>
      <c r="B40" s="75" t="s">
        <v>117</v>
      </c>
      <c r="C40" s="55" t="s">
        <v>80</v>
      </c>
      <c r="D40" s="78">
        <v>200</v>
      </c>
      <c r="E40" s="78" t="s">
        <v>130</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7"/>
        <v>0</v>
      </c>
      <c r="BB40" s="45">
        <f t="shared" si="8"/>
        <v>0</v>
      </c>
      <c r="BC40" s="23" t="str">
        <f t="shared" si="9"/>
        <v>INR Zero Only</v>
      </c>
      <c r="IE40" s="25">
        <v>1.01</v>
      </c>
      <c r="IF40" s="25" t="s">
        <v>36</v>
      </c>
      <c r="IG40" s="25" t="s">
        <v>33</v>
      </c>
      <c r="IH40" s="25">
        <v>123.223</v>
      </c>
      <c r="II40" s="25" t="s">
        <v>34</v>
      </c>
    </row>
    <row r="41" spans="1:243" s="24" customFormat="1" ht="105" customHeight="1">
      <c r="A41" s="79">
        <v>5.12</v>
      </c>
      <c r="B41" s="75" t="s">
        <v>205</v>
      </c>
      <c r="C41" s="55" t="s">
        <v>81</v>
      </c>
      <c r="D41" s="78">
        <v>12</v>
      </c>
      <c r="E41" s="78" t="s">
        <v>55</v>
      </c>
      <c r="F41" s="47"/>
      <c r="G41" s="26"/>
      <c r="H41" s="20"/>
      <c r="I41" s="19" t="s">
        <v>35</v>
      </c>
      <c r="J41" s="21">
        <f t="shared" si="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7"/>
        <v>0</v>
      </c>
      <c r="BB41" s="45">
        <f t="shared" si="8"/>
        <v>0</v>
      </c>
      <c r="BC41" s="23" t="str">
        <f t="shared" si="9"/>
        <v>INR Zero Only</v>
      </c>
      <c r="IE41" s="25">
        <v>1.01</v>
      </c>
      <c r="IF41" s="25" t="s">
        <v>36</v>
      </c>
      <c r="IG41" s="25" t="s">
        <v>33</v>
      </c>
      <c r="IH41" s="25">
        <v>123.223</v>
      </c>
      <c r="II41" s="25" t="s">
        <v>34</v>
      </c>
    </row>
    <row r="42" spans="1:243" s="14" customFormat="1" ht="51" customHeight="1">
      <c r="A42" s="53">
        <v>6</v>
      </c>
      <c r="B42" s="76" t="s">
        <v>118</v>
      </c>
      <c r="C42" s="55" t="s">
        <v>82</v>
      </c>
      <c r="D42" s="70"/>
      <c r="E42" s="53"/>
      <c r="F42" s="18"/>
      <c r="G42" s="18"/>
      <c r="H42" s="18"/>
      <c r="I42" s="18"/>
      <c r="J42" s="18"/>
      <c r="K42" s="18"/>
      <c r="L42" s="18"/>
      <c r="M42" s="18"/>
      <c r="N42" s="18"/>
      <c r="O42" s="18"/>
      <c r="P42" s="18"/>
      <c r="Q42" s="18"/>
      <c r="R42" s="18"/>
      <c r="S42" s="13"/>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62"/>
      <c r="BB42" s="62"/>
      <c r="BC42" s="18"/>
      <c r="IE42" s="15"/>
      <c r="IF42" s="15"/>
      <c r="IG42" s="15"/>
      <c r="IH42" s="15"/>
      <c r="II42" s="15"/>
    </row>
    <row r="43" spans="1:243" s="24" customFormat="1" ht="43.5" customHeight="1">
      <c r="A43" s="79">
        <v>6.01</v>
      </c>
      <c r="B43" s="75" t="s">
        <v>154</v>
      </c>
      <c r="C43" s="55" t="s">
        <v>83</v>
      </c>
      <c r="D43" s="78">
        <v>400</v>
      </c>
      <c r="E43" s="78" t="s">
        <v>130</v>
      </c>
      <c r="F43" s="47"/>
      <c r="G43" s="26"/>
      <c r="H43" s="20"/>
      <c r="I43" s="19" t="s">
        <v>35</v>
      </c>
      <c r="J43" s="21">
        <f t="shared" si="0"/>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aca="true" t="shared" si="10" ref="BA43:BA54">total_amount_ba($B$2,$D$2,D43,F43,J43,K43,M43)</f>
        <v>0</v>
      </c>
      <c r="BB43" s="45">
        <f aca="true" t="shared" si="11" ref="BB43:BB54">BA43+SUM(N43:AZ43)</f>
        <v>0</v>
      </c>
      <c r="BC43" s="23" t="str">
        <f aca="true" t="shared" si="12" ref="BC43:BC54">SpellNumber(L43,BB43)</f>
        <v>INR Zero Only</v>
      </c>
      <c r="IE43" s="25">
        <v>1.01</v>
      </c>
      <c r="IF43" s="25" t="s">
        <v>36</v>
      </c>
      <c r="IG43" s="25" t="s">
        <v>33</v>
      </c>
      <c r="IH43" s="25">
        <v>123.223</v>
      </c>
      <c r="II43" s="25" t="s">
        <v>34</v>
      </c>
    </row>
    <row r="44" spans="1:243" s="24" customFormat="1" ht="32.25" customHeight="1">
      <c r="A44" s="79">
        <v>6.02</v>
      </c>
      <c r="B44" s="75" t="s">
        <v>155</v>
      </c>
      <c r="C44" s="55" t="s">
        <v>84</v>
      </c>
      <c r="D44" s="78">
        <v>300</v>
      </c>
      <c r="E44" s="78" t="s">
        <v>130</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10"/>
        <v>0</v>
      </c>
      <c r="BB44" s="45">
        <f t="shared" si="11"/>
        <v>0</v>
      </c>
      <c r="BC44" s="23" t="str">
        <f t="shared" si="12"/>
        <v>INR Zero Only</v>
      </c>
      <c r="IE44" s="25">
        <v>1.01</v>
      </c>
      <c r="IF44" s="25" t="s">
        <v>36</v>
      </c>
      <c r="IG44" s="25" t="s">
        <v>33</v>
      </c>
      <c r="IH44" s="25">
        <v>123.223</v>
      </c>
      <c r="II44" s="25" t="s">
        <v>34</v>
      </c>
    </row>
    <row r="45" spans="1:243" s="24" customFormat="1" ht="42.75" customHeight="1">
      <c r="A45" s="79">
        <v>6.03</v>
      </c>
      <c r="B45" s="75" t="s">
        <v>156</v>
      </c>
      <c r="C45" s="55" t="s">
        <v>85</v>
      </c>
      <c r="D45" s="78">
        <v>18</v>
      </c>
      <c r="E45" s="78" t="s">
        <v>111</v>
      </c>
      <c r="F45" s="47"/>
      <c r="G45" s="26"/>
      <c r="H45" s="20"/>
      <c r="I45" s="19" t="s">
        <v>35</v>
      </c>
      <c r="J45" s="21">
        <f t="shared" si="0"/>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 t="shared" si="10"/>
        <v>0</v>
      </c>
      <c r="BB45" s="45">
        <f t="shared" si="11"/>
        <v>0</v>
      </c>
      <c r="BC45" s="23" t="str">
        <f t="shared" si="12"/>
        <v>INR Zero Only</v>
      </c>
      <c r="IE45" s="25">
        <v>1.01</v>
      </c>
      <c r="IF45" s="25" t="s">
        <v>36</v>
      </c>
      <c r="IG45" s="25" t="s">
        <v>33</v>
      </c>
      <c r="IH45" s="25">
        <v>123.223</v>
      </c>
      <c r="II45" s="25" t="s">
        <v>34</v>
      </c>
    </row>
    <row r="46" spans="1:243" s="24" customFormat="1" ht="42.75" customHeight="1">
      <c r="A46" s="79">
        <v>6.04</v>
      </c>
      <c r="B46" s="75" t="s">
        <v>157</v>
      </c>
      <c r="C46" s="55" t="s">
        <v>86</v>
      </c>
      <c r="D46" s="78">
        <v>40</v>
      </c>
      <c r="E46" s="78" t="s">
        <v>130</v>
      </c>
      <c r="F46" s="47"/>
      <c r="G46" s="26"/>
      <c r="H46" s="20"/>
      <c r="I46" s="19" t="s">
        <v>35</v>
      </c>
      <c r="J46" s="21">
        <f t="shared" si="0"/>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 t="shared" si="10"/>
        <v>0</v>
      </c>
      <c r="BB46" s="45">
        <f t="shared" si="11"/>
        <v>0</v>
      </c>
      <c r="BC46" s="23" t="str">
        <f t="shared" si="12"/>
        <v>INR Zero Only</v>
      </c>
      <c r="IE46" s="25">
        <v>1.01</v>
      </c>
      <c r="IF46" s="25" t="s">
        <v>36</v>
      </c>
      <c r="IG46" s="25" t="s">
        <v>33</v>
      </c>
      <c r="IH46" s="25">
        <v>123.223</v>
      </c>
      <c r="II46" s="25" t="s">
        <v>34</v>
      </c>
    </row>
    <row r="47" spans="1:243" s="14" customFormat="1" ht="37.5" customHeight="1">
      <c r="A47" s="53">
        <v>7</v>
      </c>
      <c r="B47" s="76" t="s">
        <v>158</v>
      </c>
      <c r="C47" s="55" t="s">
        <v>87</v>
      </c>
      <c r="D47" s="70"/>
      <c r="E47" s="53"/>
      <c r="F47" s="18"/>
      <c r="G47" s="18"/>
      <c r="H47" s="18"/>
      <c r="I47" s="18"/>
      <c r="J47" s="18"/>
      <c r="K47" s="18"/>
      <c r="L47" s="18"/>
      <c r="M47" s="18"/>
      <c r="N47" s="18"/>
      <c r="O47" s="18"/>
      <c r="P47" s="18"/>
      <c r="Q47" s="18"/>
      <c r="R47" s="18"/>
      <c r="S47" s="13"/>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62"/>
      <c r="BB47" s="62"/>
      <c r="BC47" s="18"/>
      <c r="IE47" s="15"/>
      <c r="IF47" s="15"/>
      <c r="IG47" s="15"/>
      <c r="IH47" s="15"/>
      <c r="II47" s="15"/>
    </row>
    <row r="48" spans="1:243" s="24" customFormat="1" ht="32.25" customHeight="1">
      <c r="A48" s="79">
        <v>7.01</v>
      </c>
      <c r="B48" s="77" t="s">
        <v>119</v>
      </c>
      <c r="C48" s="55" t="s">
        <v>88</v>
      </c>
      <c r="D48" s="78">
        <v>1000</v>
      </c>
      <c r="E48" s="78" t="s">
        <v>130</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10"/>
        <v>0</v>
      </c>
      <c r="BB48" s="45">
        <f t="shared" si="11"/>
        <v>0</v>
      </c>
      <c r="BC48" s="23" t="str">
        <f t="shared" si="12"/>
        <v>INR Zero Only</v>
      </c>
      <c r="IE48" s="25">
        <v>1.01</v>
      </c>
      <c r="IF48" s="25" t="s">
        <v>36</v>
      </c>
      <c r="IG48" s="25" t="s">
        <v>33</v>
      </c>
      <c r="IH48" s="25">
        <v>123.223</v>
      </c>
      <c r="II48" s="25" t="s">
        <v>34</v>
      </c>
    </row>
    <row r="49" spans="1:243" s="24" customFormat="1" ht="34.5" customHeight="1">
      <c r="A49" s="79">
        <v>7.02</v>
      </c>
      <c r="B49" s="77" t="s">
        <v>120</v>
      </c>
      <c r="C49" s="55" t="s">
        <v>89</v>
      </c>
      <c r="D49" s="78">
        <v>500</v>
      </c>
      <c r="E49" s="78" t="s">
        <v>130</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10"/>
        <v>0</v>
      </c>
      <c r="BB49" s="45">
        <f t="shared" si="11"/>
        <v>0</v>
      </c>
      <c r="BC49" s="23" t="str">
        <f t="shared" si="12"/>
        <v>INR Zero Only</v>
      </c>
      <c r="IE49" s="25">
        <v>1.01</v>
      </c>
      <c r="IF49" s="25" t="s">
        <v>36</v>
      </c>
      <c r="IG49" s="25" t="s">
        <v>33</v>
      </c>
      <c r="IH49" s="25">
        <v>123.223</v>
      </c>
      <c r="II49" s="25" t="s">
        <v>34</v>
      </c>
    </row>
    <row r="50" spans="1:243" s="24" customFormat="1" ht="33.75" customHeight="1">
      <c r="A50" s="79">
        <v>7.03</v>
      </c>
      <c r="B50" s="77" t="s">
        <v>159</v>
      </c>
      <c r="C50" s="55" t="s">
        <v>90</v>
      </c>
      <c r="D50" s="78">
        <v>1000</v>
      </c>
      <c r="E50" s="78" t="s">
        <v>130</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10"/>
        <v>0</v>
      </c>
      <c r="BB50" s="45">
        <f t="shared" si="11"/>
        <v>0</v>
      </c>
      <c r="BC50" s="23" t="str">
        <f t="shared" si="12"/>
        <v>INR Zero Only</v>
      </c>
      <c r="IE50" s="25">
        <v>1.01</v>
      </c>
      <c r="IF50" s="25" t="s">
        <v>36</v>
      </c>
      <c r="IG50" s="25" t="s">
        <v>33</v>
      </c>
      <c r="IH50" s="25">
        <v>123.223</v>
      </c>
      <c r="II50" s="25" t="s">
        <v>34</v>
      </c>
    </row>
    <row r="51" spans="1:243" s="14" customFormat="1" ht="43.5" customHeight="1">
      <c r="A51" s="53">
        <v>8</v>
      </c>
      <c r="B51" s="76" t="s">
        <v>197</v>
      </c>
      <c r="C51" s="55" t="s">
        <v>91</v>
      </c>
      <c r="D51" s="70"/>
      <c r="E51" s="53"/>
      <c r="F51" s="18"/>
      <c r="G51" s="18"/>
      <c r="H51" s="18"/>
      <c r="I51" s="18"/>
      <c r="J51" s="18"/>
      <c r="K51" s="18"/>
      <c r="L51" s="18"/>
      <c r="M51" s="18"/>
      <c r="N51" s="18"/>
      <c r="O51" s="18"/>
      <c r="P51" s="18"/>
      <c r="Q51" s="18"/>
      <c r="R51" s="18"/>
      <c r="S51" s="13"/>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62"/>
      <c r="BB51" s="62"/>
      <c r="BC51" s="18"/>
      <c r="IE51" s="15"/>
      <c r="IF51" s="15"/>
      <c r="IG51" s="15"/>
      <c r="IH51" s="15"/>
      <c r="II51" s="15"/>
    </row>
    <row r="52" spans="1:243" s="24" customFormat="1" ht="31.5" customHeight="1">
      <c r="A52" s="79">
        <v>8.01</v>
      </c>
      <c r="B52" s="75" t="s">
        <v>121</v>
      </c>
      <c r="C52" s="55" t="s">
        <v>92</v>
      </c>
      <c r="D52" s="78">
        <v>500</v>
      </c>
      <c r="E52" s="78" t="s">
        <v>130</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10"/>
        <v>0</v>
      </c>
      <c r="BB52" s="45">
        <f t="shared" si="11"/>
        <v>0</v>
      </c>
      <c r="BC52" s="23" t="str">
        <f t="shared" si="12"/>
        <v>INR Zero Only</v>
      </c>
      <c r="IE52" s="25">
        <v>1.01</v>
      </c>
      <c r="IF52" s="25" t="s">
        <v>36</v>
      </c>
      <c r="IG52" s="25" t="s">
        <v>33</v>
      </c>
      <c r="IH52" s="25">
        <v>123.223</v>
      </c>
      <c r="II52" s="25" t="s">
        <v>34</v>
      </c>
    </row>
    <row r="53" spans="1:243" s="24" customFormat="1" ht="29.25" customHeight="1">
      <c r="A53" s="79">
        <v>8.02</v>
      </c>
      <c r="B53" s="75" t="s">
        <v>122</v>
      </c>
      <c r="C53" s="55" t="s">
        <v>93</v>
      </c>
      <c r="D53" s="78">
        <v>500</v>
      </c>
      <c r="E53" s="78" t="s">
        <v>130</v>
      </c>
      <c r="F53" s="47"/>
      <c r="G53" s="26"/>
      <c r="H53" s="20"/>
      <c r="I53" s="19" t="s">
        <v>35</v>
      </c>
      <c r="J53" s="21">
        <f t="shared" si="0"/>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10"/>
        <v>0</v>
      </c>
      <c r="BB53" s="45">
        <f t="shared" si="11"/>
        <v>0</v>
      </c>
      <c r="BC53" s="23" t="str">
        <f t="shared" si="12"/>
        <v>INR Zero Only</v>
      </c>
      <c r="IE53" s="25">
        <v>1.01</v>
      </c>
      <c r="IF53" s="25" t="s">
        <v>36</v>
      </c>
      <c r="IG53" s="25" t="s">
        <v>33</v>
      </c>
      <c r="IH53" s="25">
        <v>123.223</v>
      </c>
      <c r="II53" s="25" t="s">
        <v>34</v>
      </c>
    </row>
    <row r="54" spans="1:243" s="24" customFormat="1" ht="33" customHeight="1">
      <c r="A54" s="79">
        <v>8.03</v>
      </c>
      <c r="B54" s="77" t="s">
        <v>123</v>
      </c>
      <c r="C54" s="55" t="s">
        <v>94</v>
      </c>
      <c r="D54" s="78">
        <v>500</v>
      </c>
      <c r="E54" s="78" t="s">
        <v>130</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0"/>
        <v>0</v>
      </c>
      <c r="BB54" s="45">
        <f t="shared" si="11"/>
        <v>0</v>
      </c>
      <c r="BC54" s="23" t="str">
        <f t="shared" si="12"/>
        <v>INR Zero Only</v>
      </c>
      <c r="IE54" s="25">
        <v>1.01</v>
      </c>
      <c r="IF54" s="25" t="s">
        <v>36</v>
      </c>
      <c r="IG54" s="25" t="s">
        <v>33</v>
      </c>
      <c r="IH54" s="25">
        <v>123.223</v>
      </c>
      <c r="II54" s="25" t="s">
        <v>34</v>
      </c>
    </row>
    <row r="55" spans="1:243" s="24" customFormat="1" ht="63" customHeight="1">
      <c r="A55" s="53">
        <v>9</v>
      </c>
      <c r="B55" s="76" t="s">
        <v>160</v>
      </c>
      <c r="C55" s="55" t="s">
        <v>95</v>
      </c>
      <c r="D55" s="78">
        <v>15</v>
      </c>
      <c r="E55" s="78" t="s">
        <v>54</v>
      </c>
      <c r="F55" s="47"/>
      <c r="G55" s="26"/>
      <c r="H55" s="20"/>
      <c r="I55" s="19" t="s">
        <v>35</v>
      </c>
      <c r="J55" s="21">
        <f t="shared" si="0"/>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total_amount_ba($B$2,$D$2,D55,F55,J55,K55,M55)</f>
        <v>0</v>
      </c>
      <c r="BB55" s="45">
        <f>BA55+SUM(N55:AZ55)</f>
        <v>0</v>
      </c>
      <c r="BC55" s="23" t="str">
        <f>SpellNumber(L55,BB55)</f>
        <v>INR Zero Only</v>
      </c>
      <c r="IE55" s="25">
        <v>1.01</v>
      </c>
      <c r="IF55" s="25" t="s">
        <v>36</v>
      </c>
      <c r="IG55" s="25" t="s">
        <v>33</v>
      </c>
      <c r="IH55" s="25">
        <v>123.223</v>
      </c>
      <c r="II55" s="25" t="s">
        <v>34</v>
      </c>
    </row>
    <row r="56" spans="1:243" s="24" customFormat="1" ht="54.75" customHeight="1">
      <c r="A56" s="53">
        <v>10</v>
      </c>
      <c r="B56" s="76" t="s">
        <v>161</v>
      </c>
      <c r="C56" s="55" t="s">
        <v>96</v>
      </c>
      <c r="D56" s="78">
        <v>2</v>
      </c>
      <c r="E56" s="78" t="s">
        <v>111</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total_amount_ba($B$2,$D$2,D56,F56,J56,K56,M56)</f>
        <v>0</v>
      </c>
      <c r="BB56" s="45">
        <f>BA56+SUM(N56:AZ56)</f>
        <v>0</v>
      </c>
      <c r="BC56" s="23" t="str">
        <f>SpellNumber(L56,BB56)</f>
        <v>INR Zero Only</v>
      </c>
      <c r="IE56" s="25">
        <v>1.01</v>
      </c>
      <c r="IF56" s="25" t="s">
        <v>36</v>
      </c>
      <c r="IG56" s="25" t="s">
        <v>33</v>
      </c>
      <c r="IH56" s="25">
        <v>123.223</v>
      </c>
      <c r="II56" s="25" t="s">
        <v>34</v>
      </c>
    </row>
    <row r="57" spans="1:243" s="14" customFormat="1" ht="37.5" customHeight="1">
      <c r="A57" s="53">
        <v>11</v>
      </c>
      <c r="B57" s="76" t="s">
        <v>162</v>
      </c>
      <c r="C57" s="55" t="s">
        <v>97</v>
      </c>
      <c r="D57" s="70"/>
      <c r="E57" s="53"/>
      <c r="F57" s="18"/>
      <c r="G57" s="18"/>
      <c r="H57" s="18"/>
      <c r="I57" s="18"/>
      <c r="J57" s="18"/>
      <c r="K57" s="18"/>
      <c r="L57" s="18"/>
      <c r="M57" s="18"/>
      <c r="N57" s="18"/>
      <c r="O57" s="18"/>
      <c r="P57" s="18"/>
      <c r="Q57" s="18"/>
      <c r="R57" s="18"/>
      <c r="S57" s="13"/>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62"/>
      <c r="BB57" s="62"/>
      <c r="BC57" s="18"/>
      <c r="IE57" s="15"/>
      <c r="IF57" s="15"/>
      <c r="IG57" s="15"/>
      <c r="IH57" s="15"/>
      <c r="II57" s="15"/>
    </row>
    <row r="58" spans="1:243" s="24" customFormat="1" ht="32.25" customHeight="1">
      <c r="A58" s="53">
        <v>11.01</v>
      </c>
      <c r="B58" s="75" t="s">
        <v>163</v>
      </c>
      <c r="C58" s="55" t="s">
        <v>98</v>
      </c>
      <c r="D58" s="78">
        <v>6</v>
      </c>
      <c r="E58" s="78" t="s">
        <v>131</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total_amount_ba($B$2,$D$2,D58,F58,J58,K58,M58)</f>
        <v>0</v>
      </c>
      <c r="BB58" s="45">
        <f>BA58+SUM(N58:AZ58)</f>
        <v>0</v>
      </c>
      <c r="BC58" s="23" t="str">
        <f>SpellNumber(L58,BB58)</f>
        <v>INR Zero Only</v>
      </c>
      <c r="IE58" s="25">
        <v>1.01</v>
      </c>
      <c r="IF58" s="25" t="s">
        <v>36</v>
      </c>
      <c r="IG58" s="25" t="s">
        <v>33</v>
      </c>
      <c r="IH58" s="25">
        <v>123.223</v>
      </c>
      <c r="II58" s="25" t="s">
        <v>34</v>
      </c>
    </row>
    <row r="59" spans="1:243" s="24" customFormat="1" ht="36" customHeight="1">
      <c r="A59" s="53">
        <v>11.02</v>
      </c>
      <c r="B59" s="75" t="s">
        <v>164</v>
      </c>
      <c r="C59" s="55" t="s">
        <v>99</v>
      </c>
      <c r="D59" s="78">
        <v>2</v>
      </c>
      <c r="E59" s="78" t="s">
        <v>131</v>
      </c>
      <c r="F59" s="47"/>
      <c r="G59" s="26"/>
      <c r="H59" s="20"/>
      <c r="I59" s="19" t="s">
        <v>35</v>
      </c>
      <c r="J59" s="21">
        <f t="shared" si="0"/>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total_amount_ba($B$2,$D$2,D59,F59,J59,K59,M59)</f>
        <v>0</v>
      </c>
      <c r="BB59" s="45">
        <f>BA59+SUM(N59:AZ59)</f>
        <v>0</v>
      </c>
      <c r="BC59" s="23" t="str">
        <f>SpellNumber(L59,BB59)</f>
        <v>INR Zero Only</v>
      </c>
      <c r="IE59" s="25">
        <v>1.01</v>
      </c>
      <c r="IF59" s="25" t="s">
        <v>36</v>
      </c>
      <c r="IG59" s="25" t="s">
        <v>33</v>
      </c>
      <c r="IH59" s="25">
        <v>123.223</v>
      </c>
      <c r="II59" s="25" t="s">
        <v>34</v>
      </c>
    </row>
    <row r="60" spans="1:243" s="24" customFormat="1" ht="38.25" customHeight="1">
      <c r="A60" s="53">
        <v>11.03</v>
      </c>
      <c r="B60" s="75" t="s">
        <v>165</v>
      </c>
      <c r="C60" s="55" t="s">
        <v>100</v>
      </c>
      <c r="D60" s="78">
        <v>10</v>
      </c>
      <c r="E60" s="78" t="s">
        <v>149</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total_amount_ba($B$2,$D$2,D60,F60,J60,K60,M60)</f>
        <v>0</v>
      </c>
      <c r="BB60" s="45">
        <f>BA60+SUM(N60:AZ60)</f>
        <v>0</v>
      </c>
      <c r="BC60" s="23" t="str">
        <f>SpellNumber(L60,BB60)</f>
        <v>INR Zero Only</v>
      </c>
      <c r="IE60" s="25">
        <v>1.01</v>
      </c>
      <c r="IF60" s="25" t="s">
        <v>36</v>
      </c>
      <c r="IG60" s="25" t="s">
        <v>33</v>
      </c>
      <c r="IH60" s="25">
        <v>123.223</v>
      </c>
      <c r="II60" s="25" t="s">
        <v>34</v>
      </c>
    </row>
    <row r="61" spans="1:243" s="14" customFormat="1" ht="37.5" customHeight="1">
      <c r="A61" s="53">
        <v>12</v>
      </c>
      <c r="B61" s="76" t="s">
        <v>124</v>
      </c>
      <c r="C61" s="55" t="s">
        <v>101</v>
      </c>
      <c r="D61" s="70"/>
      <c r="E61" s="53"/>
      <c r="F61" s="18"/>
      <c r="G61" s="18"/>
      <c r="H61" s="18"/>
      <c r="I61" s="18"/>
      <c r="J61" s="18"/>
      <c r="K61" s="18"/>
      <c r="L61" s="18"/>
      <c r="M61" s="18"/>
      <c r="N61" s="18"/>
      <c r="O61" s="18"/>
      <c r="P61" s="18"/>
      <c r="Q61" s="18"/>
      <c r="R61" s="18"/>
      <c r="S61" s="13"/>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62"/>
      <c r="BB61" s="62"/>
      <c r="BC61" s="18"/>
      <c r="IE61" s="15"/>
      <c r="IF61" s="15"/>
      <c r="IG61" s="15"/>
      <c r="IH61" s="15"/>
      <c r="II61" s="15"/>
    </row>
    <row r="62" spans="1:243" s="14" customFormat="1" ht="37.5" customHeight="1">
      <c r="A62" s="79">
        <v>12.01</v>
      </c>
      <c r="B62" s="75" t="s">
        <v>125</v>
      </c>
      <c r="C62" s="55" t="s">
        <v>102</v>
      </c>
      <c r="D62" s="70"/>
      <c r="E62" s="53"/>
      <c r="F62" s="18"/>
      <c r="G62" s="18"/>
      <c r="H62" s="18"/>
      <c r="I62" s="18"/>
      <c r="J62" s="18"/>
      <c r="K62" s="18"/>
      <c r="L62" s="18"/>
      <c r="M62" s="18"/>
      <c r="N62" s="18"/>
      <c r="O62" s="18"/>
      <c r="P62" s="18"/>
      <c r="Q62" s="18"/>
      <c r="R62" s="18"/>
      <c r="S62" s="13"/>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62"/>
      <c r="BB62" s="62"/>
      <c r="BC62" s="18"/>
      <c r="IE62" s="15"/>
      <c r="IF62" s="15"/>
      <c r="IG62" s="15"/>
      <c r="IH62" s="15"/>
      <c r="II62" s="15"/>
    </row>
    <row r="63" spans="1:243" s="24" customFormat="1" ht="21" customHeight="1">
      <c r="A63" s="79">
        <v>12.02</v>
      </c>
      <c r="B63" s="75" t="s">
        <v>166</v>
      </c>
      <c r="C63" s="55" t="s">
        <v>103</v>
      </c>
      <c r="D63" s="78">
        <v>6</v>
      </c>
      <c r="E63" s="78" t="s">
        <v>111</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aca="true" t="shared" si="13" ref="BA63:BA70">total_amount_ba($B$2,$D$2,D63,F63,J63,K63,M63)</f>
        <v>0</v>
      </c>
      <c r="BB63" s="45">
        <f aca="true" t="shared" si="14" ref="BB63:BB70">BA63+SUM(N63:AZ63)</f>
        <v>0</v>
      </c>
      <c r="BC63" s="23" t="str">
        <f aca="true" t="shared" si="15" ref="BC63:BC70">SpellNumber(L63,BB63)</f>
        <v>INR Zero Only</v>
      </c>
      <c r="IE63" s="25">
        <v>1.01</v>
      </c>
      <c r="IF63" s="25" t="s">
        <v>36</v>
      </c>
      <c r="IG63" s="25" t="s">
        <v>33</v>
      </c>
      <c r="IH63" s="25">
        <v>123.223</v>
      </c>
      <c r="II63" s="25" t="s">
        <v>34</v>
      </c>
    </row>
    <row r="64" spans="1:243" s="24" customFormat="1" ht="33" customHeight="1">
      <c r="A64" s="79">
        <v>12.03</v>
      </c>
      <c r="B64" s="75" t="s">
        <v>167</v>
      </c>
      <c r="C64" s="55" t="s">
        <v>104</v>
      </c>
      <c r="D64" s="78">
        <v>3</v>
      </c>
      <c r="E64" s="78" t="s">
        <v>111</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3"/>
        <v>0</v>
      </c>
      <c r="BB64" s="45">
        <f t="shared" si="14"/>
        <v>0</v>
      </c>
      <c r="BC64" s="23" t="str">
        <f t="shared" si="15"/>
        <v>INR Zero Only</v>
      </c>
      <c r="IE64" s="25">
        <v>1.01</v>
      </c>
      <c r="IF64" s="25" t="s">
        <v>36</v>
      </c>
      <c r="IG64" s="25" t="s">
        <v>33</v>
      </c>
      <c r="IH64" s="25">
        <v>123.223</v>
      </c>
      <c r="II64" s="25" t="s">
        <v>34</v>
      </c>
    </row>
    <row r="65" spans="1:243" s="24" customFormat="1" ht="30.75" customHeight="1">
      <c r="A65" s="79">
        <v>12.04</v>
      </c>
      <c r="B65" s="75" t="s">
        <v>168</v>
      </c>
      <c r="C65" s="55" t="s">
        <v>105</v>
      </c>
      <c r="D65" s="78">
        <v>1</v>
      </c>
      <c r="E65" s="78" t="s">
        <v>111</v>
      </c>
      <c r="F65" s="47"/>
      <c r="G65" s="26"/>
      <c r="H65" s="20"/>
      <c r="I65" s="19" t="s">
        <v>35</v>
      </c>
      <c r="J65" s="21">
        <f t="shared" si="0"/>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13"/>
        <v>0</v>
      </c>
      <c r="BB65" s="45">
        <f t="shared" si="14"/>
        <v>0</v>
      </c>
      <c r="BC65" s="23" t="str">
        <f t="shared" si="15"/>
        <v>INR Zero Only</v>
      </c>
      <c r="IE65" s="25">
        <v>1.01</v>
      </c>
      <c r="IF65" s="25" t="s">
        <v>36</v>
      </c>
      <c r="IG65" s="25" t="s">
        <v>33</v>
      </c>
      <c r="IH65" s="25">
        <v>123.223</v>
      </c>
      <c r="II65" s="25" t="s">
        <v>34</v>
      </c>
    </row>
    <row r="66" spans="1:243" s="24" customFormat="1" ht="54.75" customHeight="1">
      <c r="A66" s="79">
        <v>12.05</v>
      </c>
      <c r="B66" s="75" t="s">
        <v>206</v>
      </c>
      <c r="C66" s="55" t="s">
        <v>106</v>
      </c>
      <c r="D66" s="78">
        <v>12</v>
      </c>
      <c r="E66" s="78" t="s">
        <v>55</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13"/>
        <v>0</v>
      </c>
      <c r="BB66" s="45">
        <f t="shared" si="14"/>
        <v>0</v>
      </c>
      <c r="BC66" s="23" t="str">
        <f t="shared" si="15"/>
        <v>INR Zero Only</v>
      </c>
      <c r="IE66" s="25">
        <v>1.01</v>
      </c>
      <c r="IF66" s="25" t="s">
        <v>36</v>
      </c>
      <c r="IG66" s="25" t="s">
        <v>33</v>
      </c>
      <c r="IH66" s="25">
        <v>123.223</v>
      </c>
      <c r="II66" s="25" t="s">
        <v>34</v>
      </c>
    </row>
    <row r="67" spans="1:243" s="24" customFormat="1" ht="33" customHeight="1">
      <c r="A67" s="79">
        <v>12.06</v>
      </c>
      <c r="B67" s="75" t="s">
        <v>169</v>
      </c>
      <c r="C67" s="55" t="s">
        <v>107</v>
      </c>
      <c r="D67" s="78">
        <v>1</v>
      </c>
      <c r="E67" s="78" t="s">
        <v>111</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13"/>
        <v>0</v>
      </c>
      <c r="BB67" s="45">
        <f t="shared" si="14"/>
        <v>0</v>
      </c>
      <c r="BC67" s="23" t="str">
        <f t="shared" si="15"/>
        <v>INR Zero Only</v>
      </c>
      <c r="IE67" s="25">
        <v>1.01</v>
      </c>
      <c r="IF67" s="25" t="s">
        <v>36</v>
      </c>
      <c r="IG67" s="25" t="s">
        <v>33</v>
      </c>
      <c r="IH67" s="25">
        <v>123.223</v>
      </c>
      <c r="II67" s="25" t="s">
        <v>34</v>
      </c>
    </row>
    <row r="68" spans="1:243" s="24" customFormat="1" ht="35.25" customHeight="1">
      <c r="A68" s="79">
        <v>12.07</v>
      </c>
      <c r="B68" s="75" t="s">
        <v>170</v>
      </c>
      <c r="C68" s="55" t="s">
        <v>108</v>
      </c>
      <c r="D68" s="78">
        <v>3</v>
      </c>
      <c r="E68" s="78" t="s">
        <v>111</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13"/>
        <v>0</v>
      </c>
      <c r="BB68" s="45">
        <f t="shared" si="14"/>
        <v>0</v>
      </c>
      <c r="BC68" s="23" t="str">
        <f t="shared" si="15"/>
        <v>INR Zero Only</v>
      </c>
      <c r="IE68" s="25">
        <v>1.01</v>
      </c>
      <c r="IF68" s="25" t="s">
        <v>36</v>
      </c>
      <c r="IG68" s="25" t="s">
        <v>33</v>
      </c>
      <c r="IH68" s="25">
        <v>123.223</v>
      </c>
      <c r="II68" s="25" t="s">
        <v>34</v>
      </c>
    </row>
    <row r="69" spans="1:243" s="24" customFormat="1" ht="33" customHeight="1">
      <c r="A69" s="79">
        <v>12.09</v>
      </c>
      <c r="B69" s="75" t="s">
        <v>171</v>
      </c>
      <c r="C69" s="55" t="s">
        <v>109</v>
      </c>
      <c r="D69" s="78">
        <v>1</v>
      </c>
      <c r="E69" s="78" t="s">
        <v>111</v>
      </c>
      <c r="F69" s="47"/>
      <c r="G69" s="26"/>
      <c r="H69" s="20"/>
      <c r="I69" s="19" t="s">
        <v>35</v>
      </c>
      <c r="J69" s="21">
        <f>IF(I69="Less(-)",-1,1)</f>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 t="shared" si="13"/>
        <v>0</v>
      </c>
      <c r="BB69" s="45">
        <f t="shared" si="14"/>
        <v>0</v>
      </c>
      <c r="BC69" s="23" t="str">
        <f t="shared" si="15"/>
        <v>INR Zero Only</v>
      </c>
      <c r="IE69" s="25">
        <v>1.01</v>
      </c>
      <c r="IF69" s="25" t="s">
        <v>36</v>
      </c>
      <c r="IG69" s="25" t="s">
        <v>33</v>
      </c>
      <c r="IH69" s="25">
        <v>123.223</v>
      </c>
      <c r="II69" s="25" t="s">
        <v>34</v>
      </c>
    </row>
    <row r="70" spans="1:243" s="24" customFormat="1" ht="29.25" customHeight="1">
      <c r="A70" s="79">
        <v>12.1</v>
      </c>
      <c r="B70" s="75" t="s">
        <v>172</v>
      </c>
      <c r="C70" s="55" t="s">
        <v>178</v>
      </c>
      <c r="D70" s="78">
        <v>1</v>
      </c>
      <c r="E70" s="78" t="s">
        <v>111</v>
      </c>
      <c r="F70" s="47"/>
      <c r="G70" s="26"/>
      <c r="H70" s="20"/>
      <c r="I70" s="19" t="s">
        <v>35</v>
      </c>
      <c r="J70" s="21">
        <f t="shared" si="0"/>
        <v>1</v>
      </c>
      <c r="K70" s="22" t="s">
        <v>41</v>
      </c>
      <c r="L70" s="22" t="s">
        <v>7</v>
      </c>
      <c r="M70" s="48"/>
      <c r="N70" s="42"/>
      <c r="O70" s="42"/>
      <c r="P70" s="46"/>
      <c r="Q70" s="42"/>
      <c r="R70" s="42"/>
      <c r="S70" s="43"/>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5">
        <f t="shared" si="13"/>
        <v>0</v>
      </c>
      <c r="BB70" s="45">
        <f t="shared" si="14"/>
        <v>0</v>
      </c>
      <c r="BC70" s="23" t="str">
        <f t="shared" si="15"/>
        <v>INR Zero Only</v>
      </c>
      <c r="IE70" s="25">
        <v>1.01</v>
      </c>
      <c r="IF70" s="25" t="s">
        <v>36</v>
      </c>
      <c r="IG70" s="25" t="s">
        <v>33</v>
      </c>
      <c r="IH70" s="25">
        <v>123.223</v>
      </c>
      <c r="II70" s="25" t="s">
        <v>34</v>
      </c>
    </row>
    <row r="71" spans="1:243" s="24" customFormat="1" ht="28.5" customHeight="1">
      <c r="A71" s="79">
        <v>12.11</v>
      </c>
      <c r="B71" s="75" t="s">
        <v>173</v>
      </c>
      <c r="C71" s="55" t="s">
        <v>179</v>
      </c>
      <c r="D71" s="78">
        <v>1</v>
      </c>
      <c r="E71" s="78" t="s">
        <v>111</v>
      </c>
      <c r="F71" s="47"/>
      <c r="G71" s="26"/>
      <c r="H71" s="20"/>
      <c r="I71" s="19" t="s">
        <v>35</v>
      </c>
      <c r="J71" s="21">
        <f>IF(I71="Less(-)",-1,1)</f>
        <v>1</v>
      </c>
      <c r="K71" s="22" t="s">
        <v>41</v>
      </c>
      <c r="L71" s="22" t="s">
        <v>7</v>
      </c>
      <c r="M71" s="48"/>
      <c r="N71" s="42"/>
      <c r="O71" s="42"/>
      <c r="P71" s="46"/>
      <c r="Q71" s="42"/>
      <c r="R71" s="42"/>
      <c r="S71" s="43"/>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5">
        <f>total_amount_ba($B$2,$D$2,D71,F71,J71,K71,M71)</f>
        <v>0</v>
      </c>
      <c r="BB71" s="45">
        <f>BA71+SUM(N71:AZ71)</f>
        <v>0</v>
      </c>
      <c r="BC71" s="23" t="str">
        <f>SpellNumber(L71,BB71)</f>
        <v>INR Zero Only</v>
      </c>
      <c r="IE71" s="25">
        <v>1.01</v>
      </c>
      <c r="IF71" s="25" t="s">
        <v>36</v>
      </c>
      <c r="IG71" s="25" t="s">
        <v>33</v>
      </c>
      <c r="IH71" s="25">
        <v>123.223</v>
      </c>
      <c r="II71" s="25" t="s">
        <v>34</v>
      </c>
    </row>
    <row r="72" spans="1:243" s="14" customFormat="1" ht="37.5" customHeight="1">
      <c r="A72" s="53">
        <v>13</v>
      </c>
      <c r="B72" s="76" t="s">
        <v>174</v>
      </c>
      <c r="C72" s="55" t="s">
        <v>180</v>
      </c>
      <c r="D72" s="70"/>
      <c r="E72" s="53"/>
      <c r="F72" s="18"/>
      <c r="G72" s="18"/>
      <c r="H72" s="18"/>
      <c r="I72" s="18"/>
      <c r="J72" s="18"/>
      <c r="K72" s="18"/>
      <c r="L72" s="18"/>
      <c r="M72" s="18"/>
      <c r="N72" s="18"/>
      <c r="O72" s="18"/>
      <c r="P72" s="18"/>
      <c r="Q72" s="18"/>
      <c r="R72" s="18"/>
      <c r="S72" s="13"/>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62"/>
      <c r="BB72" s="62"/>
      <c r="BC72" s="18"/>
      <c r="IE72" s="15"/>
      <c r="IF72" s="15"/>
      <c r="IG72" s="15"/>
      <c r="IH72" s="15"/>
      <c r="II72" s="15"/>
    </row>
    <row r="73" spans="1:243" s="24" customFormat="1" ht="23.25" customHeight="1">
      <c r="A73" s="79">
        <v>13.01</v>
      </c>
      <c r="B73" s="75" t="s">
        <v>175</v>
      </c>
      <c r="C73" s="55" t="s">
        <v>181</v>
      </c>
      <c r="D73" s="78">
        <v>150</v>
      </c>
      <c r="E73" s="78" t="s">
        <v>130</v>
      </c>
      <c r="F73" s="47"/>
      <c r="G73" s="26"/>
      <c r="H73" s="20"/>
      <c r="I73" s="19" t="s">
        <v>35</v>
      </c>
      <c r="J73" s="21">
        <f t="shared" si="0"/>
        <v>1</v>
      </c>
      <c r="K73" s="22" t="s">
        <v>41</v>
      </c>
      <c r="L73" s="22" t="s">
        <v>7</v>
      </c>
      <c r="M73" s="48"/>
      <c r="N73" s="42"/>
      <c r="O73" s="42"/>
      <c r="P73" s="46"/>
      <c r="Q73" s="42"/>
      <c r="R73" s="42"/>
      <c r="S73" s="43"/>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5">
        <f>total_amount_ba($B$2,$D$2,D73,F73,J73,K73,M73)</f>
        <v>0</v>
      </c>
      <c r="BB73" s="45">
        <f>BA73+SUM(N73:AZ73)</f>
        <v>0</v>
      </c>
      <c r="BC73" s="23" t="str">
        <f>SpellNumber(L73,BB73)</f>
        <v>INR Zero Only</v>
      </c>
      <c r="IE73" s="25">
        <v>1.01</v>
      </c>
      <c r="IF73" s="25" t="s">
        <v>36</v>
      </c>
      <c r="IG73" s="25" t="s">
        <v>33</v>
      </c>
      <c r="IH73" s="25">
        <v>123.223</v>
      </c>
      <c r="II73" s="25" t="s">
        <v>34</v>
      </c>
    </row>
    <row r="74" spans="1:243" s="24" customFormat="1" ht="23.25" customHeight="1">
      <c r="A74" s="79">
        <v>13.02</v>
      </c>
      <c r="B74" s="75" t="s">
        <v>176</v>
      </c>
      <c r="C74" s="55" t="s">
        <v>182</v>
      </c>
      <c r="D74" s="78">
        <v>150</v>
      </c>
      <c r="E74" s="78" t="s">
        <v>130</v>
      </c>
      <c r="F74" s="47"/>
      <c r="G74" s="26"/>
      <c r="H74" s="20"/>
      <c r="I74" s="19" t="s">
        <v>35</v>
      </c>
      <c r="J74" s="21">
        <f t="shared" si="0"/>
        <v>1</v>
      </c>
      <c r="K74" s="22" t="s">
        <v>41</v>
      </c>
      <c r="L74" s="22" t="s">
        <v>7</v>
      </c>
      <c r="M74" s="48"/>
      <c r="N74" s="42"/>
      <c r="O74" s="42"/>
      <c r="P74" s="46"/>
      <c r="Q74" s="42"/>
      <c r="R74" s="42"/>
      <c r="S74" s="43"/>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5">
        <f>D74*M74</f>
        <v>0</v>
      </c>
      <c r="BB74" s="45">
        <f>BA74+SUM(N74:AZ74)</f>
        <v>0</v>
      </c>
      <c r="BC74" s="23" t="str">
        <f>SpellNumber(L74,BB74)</f>
        <v>INR Zero Only</v>
      </c>
      <c r="IE74" s="25">
        <v>1.01</v>
      </c>
      <c r="IF74" s="25" t="s">
        <v>36</v>
      </c>
      <c r="IG74" s="25" t="s">
        <v>33</v>
      </c>
      <c r="IH74" s="25">
        <v>123.223</v>
      </c>
      <c r="II74" s="25" t="s">
        <v>34</v>
      </c>
    </row>
    <row r="75" spans="1:243" s="24" customFormat="1" ht="46.5" customHeight="1">
      <c r="A75" s="80">
        <v>14</v>
      </c>
      <c r="B75" s="75" t="s">
        <v>177</v>
      </c>
      <c r="C75" s="55" t="s">
        <v>183</v>
      </c>
      <c r="D75" s="78">
        <v>3</v>
      </c>
      <c r="E75" s="78" t="s">
        <v>131</v>
      </c>
      <c r="F75" s="47"/>
      <c r="G75" s="26"/>
      <c r="H75" s="20"/>
      <c r="I75" s="19" t="s">
        <v>35</v>
      </c>
      <c r="J75" s="21">
        <f t="shared" si="0"/>
        <v>1</v>
      </c>
      <c r="K75" s="22" t="s">
        <v>41</v>
      </c>
      <c r="L75" s="22" t="s">
        <v>7</v>
      </c>
      <c r="M75" s="48"/>
      <c r="N75" s="42"/>
      <c r="O75" s="42"/>
      <c r="P75" s="46"/>
      <c r="Q75" s="42"/>
      <c r="R75" s="42"/>
      <c r="S75" s="43"/>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5">
        <f>total_amount_ba($B$2,$D$2,D75,F75,J75,K75,M75)</f>
        <v>0</v>
      </c>
      <c r="BB75" s="45">
        <f>BA75+SUM(N75:AZ75)</f>
        <v>0</v>
      </c>
      <c r="BC75" s="23" t="str">
        <f>SpellNumber(L75,BB75)</f>
        <v>INR Zero Only</v>
      </c>
      <c r="IE75" s="25">
        <v>1.01</v>
      </c>
      <c r="IF75" s="25" t="s">
        <v>36</v>
      </c>
      <c r="IG75" s="25" t="s">
        <v>33</v>
      </c>
      <c r="IH75" s="25">
        <v>123.223</v>
      </c>
      <c r="II75" s="25" t="s">
        <v>34</v>
      </c>
    </row>
    <row r="76" spans="1:243" s="24" customFormat="1" ht="33" customHeight="1">
      <c r="A76" s="59" t="s">
        <v>39</v>
      </c>
      <c r="B76" s="60"/>
      <c r="C76" s="56"/>
      <c r="D76" s="71"/>
      <c r="E76" s="63"/>
      <c r="F76" s="64"/>
      <c r="G76" s="64"/>
      <c r="H76" s="65"/>
      <c r="I76" s="65"/>
      <c r="J76" s="65"/>
      <c r="K76" s="65"/>
      <c r="L76" s="66"/>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49">
        <f>SUM(BA14:BA75)</f>
        <v>0</v>
      </c>
      <c r="BB76" s="49">
        <f>SUM(BB14:BB17)</f>
        <v>0</v>
      </c>
      <c r="BC76" s="23"/>
      <c r="IE76" s="25">
        <v>4</v>
      </c>
      <c r="IF76" s="25" t="s">
        <v>37</v>
      </c>
      <c r="IG76" s="25" t="s">
        <v>38</v>
      </c>
      <c r="IH76" s="25">
        <v>10</v>
      </c>
      <c r="II76" s="25" t="s">
        <v>34</v>
      </c>
    </row>
    <row r="77" spans="1:243" s="33" customFormat="1" ht="23.25" customHeight="1" hidden="1">
      <c r="A77" s="60" t="s">
        <v>43</v>
      </c>
      <c r="B77" s="61"/>
      <c r="C77" s="57"/>
      <c r="D77" s="72"/>
      <c r="E77" s="58" t="s">
        <v>40</v>
      </c>
      <c r="F77" s="40"/>
      <c r="G77" s="28"/>
      <c r="H77" s="29"/>
      <c r="I77" s="29"/>
      <c r="J77" s="29"/>
      <c r="K77" s="30"/>
      <c r="L77" s="31"/>
      <c r="M77" s="32"/>
      <c r="O77" s="24"/>
      <c r="P77" s="24"/>
      <c r="Q77" s="24"/>
      <c r="R77" s="24"/>
      <c r="S77" s="24"/>
      <c r="BA77" s="38">
        <f>IF(ISBLANK(F77),0,IF(E77="Excess (+)",ROUND(BA76+(BA76*F77),2),IF(E77="Less (-)",ROUND(BA76+(BA76*F77*(-1)),2),0)))</f>
        <v>0</v>
      </c>
      <c r="BB77" s="39">
        <f>ROUND(BA77,0)</f>
        <v>0</v>
      </c>
      <c r="BC77" s="23" t="str">
        <f>SpellNumber(L77,BB77)</f>
        <v> Zero Only</v>
      </c>
      <c r="IE77" s="34"/>
      <c r="IF77" s="34"/>
      <c r="IG77" s="34"/>
      <c r="IH77" s="34"/>
      <c r="II77" s="34"/>
    </row>
    <row r="78" spans="1:243" s="33" customFormat="1" ht="51" customHeight="1">
      <c r="A78" s="59" t="s">
        <v>42</v>
      </c>
      <c r="B78" s="59"/>
      <c r="C78" s="86" t="str">
        <f>SpellNumber($E$2,BA76)</f>
        <v>INR Zero Only</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8"/>
      <c r="IE78" s="34"/>
      <c r="IF78" s="34"/>
      <c r="IG78" s="34"/>
      <c r="IH78" s="34"/>
      <c r="II78" s="34"/>
    </row>
    <row r="79" spans="3:243" s="14" customFormat="1" ht="14.25">
      <c r="C79" s="54"/>
      <c r="D79" s="73"/>
      <c r="E79" s="54"/>
      <c r="F79" s="35"/>
      <c r="G79" s="35"/>
      <c r="H79" s="35"/>
      <c r="I79" s="35"/>
      <c r="J79" s="35"/>
      <c r="K79" s="35"/>
      <c r="L79" s="35"/>
      <c r="M79" s="35"/>
      <c r="O79" s="35"/>
      <c r="BA79" s="35"/>
      <c r="BC79" s="35"/>
      <c r="IE79" s="15"/>
      <c r="IF79" s="15"/>
      <c r="IG79" s="15"/>
      <c r="IH79" s="15"/>
      <c r="II79" s="15"/>
    </row>
  </sheetData>
  <sheetProtection password="E47B" sheet="1"/>
  <mergeCells count="8">
    <mergeCell ref="A9:BC9"/>
    <mergeCell ref="C78:BC78"/>
    <mergeCell ref="A1:L1"/>
    <mergeCell ref="A4:BC4"/>
    <mergeCell ref="A5:BC5"/>
    <mergeCell ref="A6:BC6"/>
    <mergeCell ref="A7:BC7"/>
    <mergeCell ref="B8:BC8"/>
  </mergeCells>
  <dataValidations count="21">
    <dataValidation allowBlank="1" showInputMessage="1" showErrorMessage="1" promptTitle="Itemcode/Make" prompt="Please enter text" sqref="C13:C75"/>
    <dataValidation type="list" allowBlank="1" showInputMessage="1" showErrorMessage="1" sqref="L46 L47 L48 L49 L50 L51 L52 L53 L54 L55 L56 L57 L58 L45 L59 L60 L61 L62 L63 L64 L65 L66 L67 L68 L69 L70 L71 L72 L73 L74 L13 L14 L15 L16 L17 L18 L19 L20 L21 L22 L23 L24 L25 L26 L27 L28 L29 L30 L31 L32 L33 L34 L35 L36 L37 L38 L39 L40 L41 L42 L43 L44 L7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7">
      <formula1>IF(ISBLANK(F77),$A$3:$C$3,$B$3:$C$3)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IF(E77&lt;&gt;"Select",99.9,0)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7">
      <formula1>IF(E77&lt;&gt;"Select",0,-1)</formula1>
      <formula2>IF(E77&lt;&gt;"Select",99.99,-1)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0 M30:M41 M48:M50 M43:M46 M63:M71 M22:M28 M52:M56 M58:M60 M73:M7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0 G30:H41 G48:H50 G43:H46 G63:H71 G22:H28 G52:H56 G58:H60 G73:H75">
      <formula1>0</formula1>
      <formula2>999999999999999</formula2>
    </dataValidation>
    <dataValidation type="list" allowBlank="1" showInputMessage="1" showErrorMessage="1" sqref="K14:K20 K30:K41 K48:K50 K43:K46 K63:K71 K22:K28 K52:K56 K58:K60 K73:K75">
      <formula1>"Partial Conversion, Full Conversion"</formula1>
    </dataValidation>
    <dataValidation allowBlank="1" showInputMessage="1" showErrorMessage="1" promptTitle="Addition / Deduction" prompt="Please Choose the correct One" sqref="J14:J20 J30:J41 J48:J50 J43:J46 J63:J71 J22:J28 J52:J56 J58:J60 J73:J75"/>
    <dataValidation type="list" showInputMessage="1" showErrorMessage="1" sqref="I14:I20 I30:I41 I48:I50 I43:I46 I63:I71 I22:I28 I52:I56 I58:I60 I73:I75">
      <formula1>"Excess(+), Less(-)"</formula1>
    </dataValidation>
    <dataValidation type="decimal" allowBlank="1" showInputMessage="1" showErrorMessage="1" promptTitle="Rate Entry" prompt="Please enter the Other Taxes2 in Rupees for this item. " errorTitle="Invaid Entry" error="Only Numeric Values are allowed. " sqref="N14:O20 N30:O41 N48:O50 N43:O46 N63:O71 N22:O28 N52:O56 N58:O60 N73:O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R30:R41 R48:R50 R43:R46 R63:R71 R22:R28 R52:R56 R58:R60 R73:R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0 Q30:Q41 Q48:Q50 Q43:Q46 Q63:Q71 Q22:Q28 Q52:Q56 Q58:Q60 Q73:Q75">
      <formula1>0</formula1>
      <formula2>999999999999999</formula2>
    </dataValidation>
    <dataValidation allowBlank="1" showInputMessage="1" showErrorMessage="1" promptTitle="Units" prompt="Please enter Units in text" sqref="E14:E18 E50 E52:E54"/>
    <dataValidation type="decimal" allowBlank="1" showInputMessage="1" showErrorMessage="1" promptTitle="Quantity" prompt="Please enter the Quantity for this item. " errorTitle="Invalid Entry" error="Only Numeric Values are allowed. " sqref="D14:D18 F14:F20 F30:F41 F48:F50 F22:F28 F43:F46 F63:F71 D52:D54 F52:F56 F58:F60 F73:F75">
      <formula1>0</formula1>
      <formula2>999999999999999</formula2>
    </dataValidation>
    <dataValidation type="decimal" allowBlank="1" showInputMessage="1" showErrorMessage="1" errorTitle="Invalid Entry" error="Only Numeric Values are allowed. " sqref="A14:A75">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codeName="Sheet17">
    <tabColor theme="4" tint="-0.4999699890613556"/>
  </sheetPr>
  <dimension ref="A1:II79"/>
  <sheetViews>
    <sheetView showGridLines="0" view="pageBreakPreview" zoomScale="60" zoomScaleNormal="60" zoomScalePageLayoutView="0" workbookViewId="0" topLeftCell="A60">
      <selection activeCell="C78" sqref="C78:BC78"/>
    </sheetView>
  </sheetViews>
  <sheetFormatPr defaultColWidth="9.140625" defaultRowHeight="15"/>
  <cols>
    <col min="1" max="1" width="15.28125" style="35" customWidth="1"/>
    <col min="2" max="2" width="49.00390625" style="35" customWidth="1"/>
    <col min="3" max="3" width="14.7109375" style="54" hidden="1" customWidth="1"/>
    <col min="4" max="4" width="14.57421875" style="73" customWidth="1"/>
    <col min="5" max="5" width="11.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8.8515625" style="35" hidden="1" customWidth="1"/>
    <col min="55" max="55" width="45.421875" style="35" customWidth="1"/>
    <col min="56" max="238" width="9.140625" style="35" customWidth="1"/>
    <col min="239" max="243" width="9.140625" style="37" customWidth="1"/>
    <col min="244" max="16384" width="9.140625" style="35" customWidth="1"/>
  </cols>
  <sheetData>
    <row r="1" spans="1:243" s="1" customFormat="1" ht="25.5" customHeight="1">
      <c r="A1" s="89" t="str">
        <f>B2&amp;" BoQ"</f>
        <v>Item Rate BoQ</v>
      </c>
      <c r="B1" s="89"/>
      <c r="C1" s="89"/>
      <c r="D1" s="89"/>
      <c r="E1" s="89"/>
      <c r="F1" s="89"/>
      <c r="G1" s="89"/>
      <c r="H1" s="89"/>
      <c r="I1" s="89"/>
      <c r="J1" s="89"/>
      <c r="K1" s="89"/>
      <c r="L1" s="8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0" t="s">
        <v>53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7"/>
      <c r="IF4" s="7"/>
      <c r="IG4" s="7"/>
      <c r="IH4" s="7"/>
      <c r="II4" s="7"/>
    </row>
    <row r="5" spans="1:243" s="6" customFormat="1" ht="30.75" customHeight="1">
      <c r="A5" s="90" t="s">
        <v>219</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7"/>
      <c r="IF5" s="7"/>
      <c r="IG5" s="7"/>
      <c r="IH5" s="7"/>
      <c r="II5" s="7"/>
    </row>
    <row r="6" spans="1:243" s="6" customFormat="1" ht="30.75" customHeight="1">
      <c r="A6" s="90" t="s">
        <v>50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7"/>
      <c r="IF6" s="7"/>
      <c r="IG6" s="7"/>
      <c r="IH6" s="7"/>
      <c r="II6" s="7"/>
    </row>
    <row r="7" spans="1:243" s="6" customFormat="1" ht="29.25" customHeight="1" hidden="1">
      <c r="A7" s="91" t="s">
        <v>10</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7"/>
      <c r="IF7" s="7"/>
      <c r="IG7" s="7"/>
      <c r="IH7" s="7"/>
      <c r="II7" s="7"/>
    </row>
    <row r="8" spans="1:243" s="9" customFormat="1" ht="84" customHeight="1">
      <c r="A8" s="8" t="s">
        <v>44</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10"/>
      <c r="IF8" s="10"/>
      <c r="IG8" s="10"/>
      <c r="IH8" s="10"/>
      <c r="II8" s="10"/>
    </row>
    <row r="9" spans="1:243" s="11" customFormat="1" ht="61.5" customHeight="1">
      <c r="A9" s="83" t="s">
        <v>11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6.75" customHeight="1">
      <c r="A13" s="53">
        <v>1</v>
      </c>
      <c r="B13" s="76" t="s">
        <v>137</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90.75" customHeight="1">
      <c r="A14" s="79">
        <v>1.01</v>
      </c>
      <c r="B14" s="75" t="s">
        <v>203</v>
      </c>
      <c r="C14" s="55" t="s">
        <v>47</v>
      </c>
      <c r="D14" s="78">
        <v>1</v>
      </c>
      <c r="E14" s="78" t="s">
        <v>111</v>
      </c>
      <c r="F14" s="47"/>
      <c r="G14" s="26"/>
      <c r="H14" s="20"/>
      <c r="I14" s="19" t="s">
        <v>35</v>
      </c>
      <c r="J14" s="21">
        <f aca="true" t="shared" si="0" ref="J14:J75">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78" customHeight="1">
      <c r="A15" s="79">
        <v>1.02</v>
      </c>
      <c r="B15" s="75" t="s">
        <v>138</v>
      </c>
      <c r="C15" s="55" t="s">
        <v>48</v>
      </c>
      <c r="D15" s="78">
        <v>1</v>
      </c>
      <c r="E15" s="78" t="s">
        <v>55</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78" customHeight="1">
      <c r="A16" s="79">
        <v>1.03</v>
      </c>
      <c r="B16" s="75" t="s">
        <v>139</v>
      </c>
      <c r="C16" s="55" t="s">
        <v>56</v>
      </c>
      <c r="D16" s="78">
        <v>2</v>
      </c>
      <c r="E16" s="78" t="s">
        <v>55</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90.75" customHeight="1">
      <c r="A17" s="79">
        <v>1.04</v>
      </c>
      <c r="B17" s="75" t="s">
        <v>140</v>
      </c>
      <c r="C17" s="55" t="s">
        <v>57</v>
      </c>
      <c r="D17" s="78">
        <v>3</v>
      </c>
      <c r="E17" s="78" t="s">
        <v>111</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39.75" customHeight="1">
      <c r="A18" s="79">
        <v>1.05</v>
      </c>
      <c r="B18" s="75" t="s">
        <v>141</v>
      </c>
      <c r="C18" s="55" t="s">
        <v>58</v>
      </c>
      <c r="D18" s="78">
        <v>1</v>
      </c>
      <c r="E18" s="78" t="s">
        <v>111</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9">
        <v>1.06</v>
      </c>
      <c r="B19" s="75" t="s">
        <v>142</v>
      </c>
      <c r="C19" s="55" t="s">
        <v>59</v>
      </c>
      <c r="D19" s="78">
        <v>3</v>
      </c>
      <c r="E19" s="78" t="s">
        <v>111</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8.25" customHeight="1">
      <c r="A20" s="79">
        <v>1.07</v>
      </c>
      <c r="B20" s="75" t="s">
        <v>143</v>
      </c>
      <c r="C20" s="55" t="s">
        <v>60</v>
      </c>
      <c r="D20" s="78">
        <v>8</v>
      </c>
      <c r="E20" s="78" t="s">
        <v>111</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6" t="s">
        <v>110</v>
      </c>
      <c r="C21" s="55" t="s">
        <v>61</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49.5" customHeight="1">
      <c r="A22" s="79">
        <v>2.01</v>
      </c>
      <c r="B22" s="75" t="s">
        <v>112</v>
      </c>
      <c r="C22" s="55" t="s">
        <v>62</v>
      </c>
      <c r="D22" s="78">
        <v>2</v>
      </c>
      <c r="E22" s="78" t="s">
        <v>55</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28">total_amount_ba($B$2,$D$2,D22,F22,J22,K22,M22)</f>
        <v>0</v>
      </c>
      <c r="BB22" s="45">
        <f aca="true" t="shared" si="5" ref="BB22:BB28">BA22+SUM(N22:AZ22)</f>
        <v>0</v>
      </c>
      <c r="BC22" s="23" t="str">
        <f aca="true" t="shared" si="6" ref="BC22:BC28">SpellNumber(L22,BB22)</f>
        <v>INR Zero Only</v>
      </c>
      <c r="IE22" s="25">
        <v>1.01</v>
      </c>
      <c r="IF22" s="25" t="s">
        <v>36</v>
      </c>
      <c r="IG22" s="25" t="s">
        <v>33</v>
      </c>
      <c r="IH22" s="25">
        <v>123.223</v>
      </c>
      <c r="II22" s="25" t="s">
        <v>34</v>
      </c>
    </row>
    <row r="23" spans="1:243" s="24" customFormat="1" ht="37.5" customHeight="1">
      <c r="A23" s="79">
        <v>2.02</v>
      </c>
      <c r="B23" s="75" t="s">
        <v>113</v>
      </c>
      <c r="C23" s="55" t="s">
        <v>63</v>
      </c>
      <c r="D23" s="78">
        <v>3</v>
      </c>
      <c r="E23" s="78" t="s">
        <v>111</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4"/>
        <v>0</v>
      </c>
      <c r="BB23" s="45">
        <f t="shared" si="5"/>
        <v>0</v>
      </c>
      <c r="BC23" s="23" t="str">
        <f t="shared" si="6"/>
        <v>INR Zero Only</v>
      </c>
      <c r="IE23" s="25">
        <v>1.01</v>
      </c>
      <c r="IF23" s="25" t="s">
        <v>36</v>
      </c>
      <c r="IG23" s="25" t="s">
        <v>33</v>
      </c>
      <c r="IH23" s="25">
        <v>123.223</v>
      </c>
      <c r="II23" s="25" t="s">
        <v>34</v>
      </c>
    </row>
    <row r="24" spans="1:243" s="24" customFormat="1" ht="42" customHeight="1">
      <c r="A24" s="79">
        <v>2.03</v>
      </c>
      <c r="B24" s="75" t="s">
        <v>114</v>
      </c>
      <c r="C24" s="55" t="s">
        <v>64</v>
      </c>
      <c r="D24" s="78">
        <v>3</v>
      </c>
      <c r="E24" s="78" t="s">
        <v>111</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4"/>
        <v>0</v>
      </c>
      <c r="BB24" s="45">
        <f t="shared" si="5"/>
        <v>0</v>
      </c>
      <c r="BC24" s="23" t="str">
        <f t="shared" si="6"/>
        <v>INR Zero Only</v>
      </c>
      <c r="IE24" s="25">
        <v>1.01</v>
      </c>
      <c r="IF24" s="25" t="s">
        <v>36</v>
      </c>
      <c r="IG24" s="25" t="s">
        <v>33</v>
      </c>
      <c r="IH24" s="25">
        <v>123.223</v>
      </c>
      <c r="II24" s="25" t="s">
        <v>34</v>
      </c>
    </row>
    <row r="25" spans="1:243" s="24" customFormat="1" ht="39.75" customHeight="1">
      <c r="A25" s="79">
        <v>2.04</v>
      </c>
      <c r="B25" s="75" t="s">
        <v>115</v>
      </c>
      <c r="C25" s="55" t="s">
        <v>65</v>
      </c>
      <c r="D25" s="78">
        <v>8</v>
      </c>
      <c r="E25" s="78" t="s">
        <v>111</v>
      </c>
      <c r="F25" s="47"/>
      <c r="G25" s="26"/>
      <c r="H25" s="20"/>
      <c r="I25" s="19" t="s">
        <v>35</v>
      </c>
      <c r="J25" s="21">
        <f t="shared" si="0"/>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4"/>
        <v>0</v>
      </c>
      <c r="BB25" s="45">
        <f t="shared" si="5"/>
        <v>0</v>
      </c>
      <c r="BC25" s="23" t="str">
        <f t="shared" si="6"/>
        <v>INR Zero Only</v>
      </c>
      <c r="IE25" s="25">
        <v>1.01</v>
      </c>
      <c r="IF25" s="25" t="s">
        <v>36</v>
      </c>
      <c r="IG25" s="25" t="s">
        <v>33</v>
      </c>
      <c r="IH25" s="25">
        <v>123.223</v>
      </c>
      <c r="II25" s="25" t="s">
        <v>34</v>
      </c>
    </row>
    <row r="26" spans="1:243" s="24" customFormat="1" ht="51" customHeight="1">
      <c r="A26" s="79">
        <v>2.05</v>
      </c>
      <c r="B26" s="75" t="s">
        <v>116</v>
      </c>
      <c r="C26" s="55" t="s">
        <v>66</v>
      </c>
      <c r="D26" s="78">
        <v>1</v>
      </c>
      <c r="E26" s="78" t="s">
        <v>55</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24" customFormat="1" ht="111" customHeight="1">
      <c r="A27" s="79">
        <v>3</v>
      </c>
      <c r="B27" s="75" t="s">
        <v>204</v>
      </c>
      <c r="C27" s="55" t="s">
        <v>67</v>
      </c>
      <c r="D27" s="78">
        <v>1</v>
      </c>
      <c r="E27" s="78" t="s">
        <v>111</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4"/>
        <v>0</v>
      </c>
      <c r="BB27" s="45">
        <f t="shared" si="5"/>
        <v>0</v>
      </c>
      <c r="BC27" s="23" t="str">
        <f t="shared" si="6"/>
        <v>INR Zero Only</v>
      </c>
      <c r="IE27" s="25">
        <v>1.01</v>
      </c>
      <c r="IF27" s="25" t="s">
        <v>36</v>
      </c>
      <c r="IG27" s="25" t="s">
        <v>33</v>
      </c>
      <c r="IH27" s="25">
        <v>123.223</v>
      </c>
      <c r="II27" s="25" t="s">
        <v>34</v>
      </c>
    </row>
    <row r="28" spans="1:243" s="24" customFormat="1" ht="86.25" customHeight="1">
      <c r="A28" s="79">
        <v>4</v>
      </c>
      <c r="B28" s="75" t="s">
        <v>200</v>
      </c>
      <c r="C28" s="55" t="s">
        <v>68</v>
      </c>
      <c r="D28" s="78">
        <v>1</v>
      </c>
      <c r="E28" s="78" t="s">
        <v>111</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14" customFormat="1" ht="141.75" customHeight="1">
      <c r="A29" s="53">
        <v>5</v>
      </c>
      <c r="B29" s="76" t="s">
        <v>144</v>
      </c>
      <c r="C29" s="55" t="s">
        <v>69</v>
      </c>
      <c r="D29" s="70"/>
      <c r="E29" s="53"/>
      <c r="F29" s="18"/>
      <c r="G29" s="18"/>
      <c r="H29" s="18"/>
      <c r="I29" s="18"/>
      <c r="J29" s="18"/>
      <c r="K29" s="18"/>
      <c r="L29" s="18"/>
      <c r="M29" s="18"/>
      <c r="N29" s="18"/>
      <c r="O29" s="18"/>
      <c r="P29" s="18"/>
      <c r="Q29" s="18"/>
      <c r="R29" s="18"/>
      <c r="S29" s="1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62"/>
      <c r="BB29" s="62"/>
      <c r="BC29" s="18"/>
      <c r="IE29" s="15"/>
      <c r="IF29" s="15"/>
      <c r="IG29" s="15"/>
      <c r="IH29" s="15"/>
      <c r="II29" s="15"/>
    </row>
    <row r="30" spans="1:243" s="24" customFormat="1" ht="34.5" customHeight="1">
      <c r="A30" s="79">
        <v>5.01</v>
      </c>
      <c r="B30" s="75" t="s">
        <v>146</v>
      </c>
      <c r="C30" s="55" t="s">
        <v>70</v>
      </c>
      <c r="D30" s="78">
        <v>1500</v>
      </c>
      <c r="E30" s="78" t="s">
        <v>130</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aca="true" t="shared" si="7" ref="BA30:BA41">total_amount_ba($B$2,$D$2,D30,F30,J30,K30,M30)</f>
        <v>0</v>
      </c>
      <c r="BB30" s="45">
        <f aca="true" t="shared" si="8" ref="BB30:BB41">BA30+SUM(N30:AZ30)</f>
        <v>0</v>
      </c>
      <c r="BC30" s="23" t="str">
        <f aca="true" t="shared" si="9" ref="BC30:BC41">SpellNumber(L30,BB30)</f>
        <v>INR Zero Only</v>
      </c>
      <c r="IE30" s="25">
        <v>1.01</v>
      </c>
      <c r="IF30" s="25" t="s">
        <v>36</v>
      </c>
      <c r="IG30" s="25" t="s">
        <v>33</v>
      </c>
      <c r="IH30" s="25">
        <v>123.223</v>
      </c>
      <c r="II30" s="25" t="s">
        <v>34</v>
      </c>
    </row>
    <row r="31" spans="1:243" s="24" customFormat="1" ht="26.25" customHeight="1">
      <c r="A31" s="79">
        <v>5.02</v>
      </c>
      <c r="B31" s="75" t="s">
        <v>145</v>
      </c>
      <c r="C31" s="55" t="s">
        <v>71</v>
      </c>
      <c r="D31" s="78">
        <v>30</v>
      </c>
      <c r="E31" s="78" t="s">
        <v>111</v>
      </c>
      <c r="F31" s="47"/>
      <c r="G31" s="26"/>
      <c r="H31" s="20"/>
      <c r="I31" s="19" t="s">
        <v>35</v>
      </c>
      <c r="J31" s="21">
        <f t="shared" si="0"/>
        <v>1</v>
      </c>
      <c r="K31" s="22" t="s">
        <v>41</v>
      </c>
      <c r="L31" s="22" t="s">
        <v>7</v>
      </c>
      <c r="M31" s="48"/>
      <c r="N31" s="42"/>
      <c r="O31" s="42"/>
      <c r="P31" s="46"/>
      <c r="Q31" s="42"/>
      <c r="R31" s="42"/>
      <c r="S31" s="43"/>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f t="shared" si="7"/>
        <v>0</v>
      </c>
      <c r="BB31" s="45">
        <f t="shared" si="8"/>
        <v>0</v>
      </c>
      <c r="BC31" s="23" t="str">
        <f t="shared" si="9"/>
        <v>INR Zero Only</v>
      </c>
      <c r="IE31" s="25">
        <v>1.01</v>
      </c>
      <c r="IF31" s="25" t="s">
        <v>36</v>
      </c>
      <c r="IG31" s="25" t="s">
        <v>33</v>
      </c>
      <c r="IH31" s="25">
        <v>123.223</v>
      </c>
      <c r="II31" s="25" t="s">
        <v>34</v>
      </c>
    </row>
    <row r="32" spans="1:243" s="24" customFormat="1" ht="26.25" customHeight="1">
      <c r="A32" s="79">
        <v>5.03</v>
      </c>
      <c r="B32" s="75" t="s">
        <v>147</v>
      </c>
      <c r="C32" s="55" t="s">
        <v>72</v>
      </c>
      <c r="D32" s="78">
        <v>87</v>
      </c>
      <c r="E32" s="78" t="s">
        <v>111</v>
      </c>
      <c r="F32" s="47"/>
      <c r="G32" s="26"/>
      <c r="H32" s="20"/>
      <c r="I32" s="19" t="s">
        <v>35</v>
      </c>
      <c r="J32" s="21">
        <f>IF(I32="Less(-)",-1,1)</f>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t="shared" si="7"/>
        <v>0</v>
      </c>
      <c r="BB32" s="45">
        <f t="shared" si="8"/>
        <v>0</v>
      </c>
      <c r="BC32" s="23" t="str">
        <f t="shared" si="9"/>
        <v>INR Zero Only</v>
      </c>
      <c r="IE32" s="25">
        <v>1.01</v>
      </c>
      <c r="IF32" s="25" t="s">
        <v>36</v>
      </c>
      <c r="IG32" s="25" t="s">
        <v>33</v>
      </c>
      <c r="IH32" s="25">
        <v>123.223</v>
      </c>
      <c r="II32" s="25" t="s">
        <v>34</v>
      </c>
    </row>
    <row r="33" spans="1:243" s="24" customFormat="1" ht="26.25" customHeight="1">
      <c r="A33" s="79">
        <v>5.04</v>
      </c>
      <c r="B33" s="75" t="s">
        <v>148</v>
      </c>
      <c r="C33" s="55" t="s">
        <v>73</v>
      </c>
      <c r="D33" s="78">
        <v>36</v>
      </c>
      <c r="E33" s="78" t="s">
        <v>111</v>
      </c>
      <c r="F33" s="47"/>
      <c r="G33" s="26"/>
      <c r="H33" s="20"/>
      <c r="I33" s="19" t="s">
        <v>35</v>
      </c>
      <c r="J33" s="21">
        <f>IF(I33="Less(-)",-1,1)</f>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7"/>
        <v>0</v>
      </c>
      <c r="BB33" s="45">
        <f t="shared" si="8"/>
        <v>0</v>
      </c>
      <c r="BC33" s="23" t="str">
        <f t="shared" si="9"/>
        <v>INR Zero Only</v>
      </c>
      <c r="IE33" s="25">
        <v>1.01</v>
      </c>
      <c r="IF33" s="25" t="s">
        <v>36</v>
      </c>
      <c r="IG33" s="25" t="s">
        <v>33</v>
      </c>
      <c r="IH33" s="25">
        <v>123.223</v>
      </c>
      <c r="II33" s="25" t="s">
        <v>34</v>
      </c>
    </row>
    <row r="34" spans="1:243" s="24" customFormat="1" ht="57.75" customHeight="1">
      <c r="A34" s="79">
        <v>5.05</v>
      </c>
      <c r="B34" s="75" t="s">
        <v>201</v>
      </c>
      <c r="C34" s="55" t="s">
        <v>74</v>
      </c>
      <c r="D34" s="78">
        <v>42</v>
      </c>
      <c r="E34" s="78" t="s">
        <v>149</v>
      </c>
      <c r="F34" s="47"/>
      <c r="G34" s="26"/>
      <c r="H34" s="20"/>
      <c r="I34" s="19" t="s">
        <v>35</v>
      </c>
      <c r="J34" s="21">
        <f t="shared" si="0"/>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7"/>
        <v>0</v>
      </c>
      <c r="BB34" s="45">
        <f t="shared" si="8"/>
        <v>0</v>
      </c>
      <c r="BC34" s="23" t="str">
        <f t="shared" si="9"/>
        <v>INR Zero Only</v>
      </c>
      <c r="IE34" s="25">
        <v>1.01</v>
      </c>
      <c r="IF34" s="25" t="s">
        <v>36</v>
      </c>
      <c r="IG34" s="25" t="s">
        <v>33</v>
      </c>
      <c r="IH34" s="25">
        <v>123.223</v>
      </c>
      <c r="II34" s="25" t="s">
        <v>34</v>
      </c>
    </row>
    <row r="35" spans="1:243" s="24" customFormat="1" ht="43.5" customHeight="1">
      <c r="A35" s="79">
        <v>5.06</v>
      </c>
      <c r="B35" s="75" t="s">
        <v>202</v>
      </c>
      <c r="C35" s="55" t="s">
        <v>75</v>
      </c>
      <c r="D35" s="78">
        <v>90</v>
      </c>
      <c r="E35" s="78" t="s">
        <v>149</v>
      </c>
      <c r="F35" s="47"/>
      <c r="G35" s="26"/>
      <c r="H35" s="20"/>
      <c r="I35" s="19" t="s">
        <v>35</v>
      </c>
      <c r="J35" s="21">
        <f aca="true" t="shared" si="10" ref="J35:J41">IF(I35="Less(-)",-1,1)</f>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7"/>
        <v>0</v>
      </c>
      <c r="BB35" s="45">
        <f t="shared" si="8"/>
        <v>0</v>
      </c>
      <c r="BC35" s="23" t="str">
        <f t="shared" si="9"/>
        <v>INR Zero Only</v>
      </c>
      <c r="IE35" s="25">
        <v>1.01</v>
      </c>
      <c r="IF35" s="25" t="s">
        <v>36</v>
      </c>
      <c r="IG35" s="25" t="s">
        <v>33</v>
      </c>
      <c r="IH35" s="25">
        <v>123.223</v>
      </c>
      <c r="II35" s="25" t="s">
        <v>34</v>
      </c>
    </row>
    <row r="36" spans="1:243" s="24" customFormat="1" ht="26.25" customHeight="1">
      <c r="A36" s="79">
        <v>5.07</v>
      </c>
      <c r="B36" s="75" t="s">
        <v>150</v>
      </c>
      <c r="C36" s="55" t="s">
        <v>76</v>
      </c>
      <c r="D36" s="78">
        <v>24</v>
      </c>
      <c r="E36" s="78" t="s">
        <v>149</v>
      </c>
      <c r="F36" s="47"/>
      <c r="G36" s="26"/>
      <c r="H36" s="20"/>
      <c r="I36" s="19" t="s">
        <v>35</v>
      </c>
      <c r="J36" s="21">
        <f t="shared" si="1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7"/>
        <v>0</v>
      </c>
      <c r="BB36" s="45">
        <f t="shared" si="8"/>
        <v>0</v>
      </c>
      <c r="BC36" s="23" t="str">
        <f t="shared" si="9"/>
        <v>INR Zero Only</v>
      </c>
      <c r="IE36" s="25">
        <v>1.01</v>
      </c>
      <c r="IF36" s="25" t="s">
        <v>36</v>
      </c>
      <c r="IG36" s="25" t="s">
        <v>33</v>
      </c>
      <c r="IH36" s="25">
        <v>123.223</v>
      </c>
      <c r="II36" s="25" t="s">
        <v>34</v>
      </c>
    </row>
    <row r="37" spans="1:243" s="24" customFormat="1" ht="26.25" customHeight="1">
      <c r="A37" s="79">
        <v>5.08</v>
      </c>
      <c r="B37" s="75" t="s">
        <v>151</v>
      </c>
      <c r="C37" s="55" t="s">
        <v>77</v>
      </c>
      <c r="D37" s="78">
        <v>9</v>
      </c>
      <c r="E37" s="78" t="s">
        <v>149</v>
      </c>
      <c r="F37" s="47"/>
      <c r="G37" s="26"/>
      <c r="H37" s="20"/>
      <c r="I37" s="19" t="s">
        <v>35</v>
      </c>
      <c r="J37" s="21">
        <f t="shared" si="1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7"/>
        <v>0</v>
      </c>
      <c r="BB37" s="45">
        <f t="shared" si="8"/>
        <v>0</v>
      </c>
      <c r="BC37" s="23" t="str">
        <f t="shared" si="9"/>
        <v>INR Zero Only</v>
      </c>
      <c r="IE37" s="25">
        <v>1.01</v>
      </c>
      <c r="IF37" s="25" t="s">
        <v>36</v>
      </c>
      <c r="IG37" s="25" t="s">
        <v>33</v>
      </c>
      <c r="IH37" s="25">
        <v>123.223</v>
      </c>
      <c r="II37" s="25" t="s">
        <v>34</v>
      </c>
    </row>
    <row r="38" spans="1:243" s="24" customFormat="1" ht="42.75" customHeight="1">
      <c r="A38" s="79">
        <v>5.09</v>
      </c>
      <c r="B38" s="75" t="s">
        <v>152</v>
      </c>
      <c r="C38" s="55" t="s">
        <v>78</v>
      </c>
      <c r="D38" s="78">
        <v>9</v>
      </c>
      <c r="E38" s="78" t="s">
        <v>149</v>
      </c>
      <c r="F38" s="47"/>
      <c r="G38" s="26"/>
      <c r="H38" s="20"/>
      <c r="I38" s="19" t="s">
        <v>35</v>
      </c>
      <c r="J38" s="21">
        <f t="shared" si="10"/>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7"/>
        <v>0</v>
      </c>
      <c r="BB38" s="45">
        <f t="shared" si="8"/>
        <v>0</v>
      </c>
      <c r="BC38" s="23" t="str">
        <f t="shared" si="9"/>
        <v>INR Zero Only</v>
      </c>
      <c r="IE38" s="25">
        <v>1.01</v>
      </c>
      <c r="IF38" s="25" t="s">
        <v>36</v>
      </c>
      <c r="IG38" s="25" t="s">
        <v>33</v>
      </c>
      <c r="IH38" s="25">
        <v>123.223</v>
      </c>
      <c r="II38" s="25" t="s">
        <v>34</v>
      </c>
    </row>
    <row r="39" spans="1:243" s="24" customFormat="1" ht="33" customHeight="1">
      <c r="A39" s="79">
        <v>5.1</v>
      </c>
      <c r="B39" s="75" t="s">
        <v>153</v>
      </c>
      <c r="C39" s="55" t="s">
        <v>79</v>
      </c>
      <c r="D39" s="78">
        <v>9</v>
      </c>
      <c r="E39" s="78" t="s">
        <v>149</v>
      </c>
      <c r="F39" s="47"/>
      <c r="G39" s="26"/>
      <c r="H39" s="20"/>
      <c r="I39" s="19" t="s">
        <v>35</v>
      </c>
      <c r="J39" s="21">
        <f t="shared" si="10"/>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7"/>
        <v>0</v>
      </c>
      <c r="BB39" s="45">
        <f t="shared" si="8"/>
        <v>0</v>
      </c>
      <c r="BC39" s="23" t="str">
        <f t="shared" si="9"/>
        <v>INR Zero Only</v>
      </c>
      <c r="IE39" s="25">
        <v>1.01</v>
      </c>
      <c r="IF39" s="25" t="s">
        <v>36</v>
      </c>
      <c r="IG39" s="25" t="s">
        <v>33</v>
      </c>
      <c r="IH39" s="25">
        <v>123.223</v>
      </c>
      <c r="II39" s="25" t="s">
        <v>34</v>
      </c>
    </row>
    <row r="40" spans="1:243" s="24" customFormat="1" ht="28.5" customHeight="1">
      <c r="A40" s="79">
        <v>5.11</v>
      </c>
      <c r="B40" s="75" t="s">
        <v>117</v>
      </c>
      <c r="C40" s="55" t="s">
        <v>80</v>
      </c>
      <c r="D40" s="78">
        <v>200</v>
      </c>
      <c r="E40" s="78" t="s">
        <v>130</v>
      </c>
      <c r="F40" s="47"/>
      <c r="G40" s="26"/>
      <c r="H40" s="20"/>
      <c r="I40" s="19" t="s">
        <v>35</v>
      </c>
      <c r="J40" s="21">
        <f t="shared" si="1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 t="shared" si="7"/>
        <v>0</v>
      </c>
      <c r="BB40" s="45">
        <f t="shared" si="8"/>
        <v>0</v>
      </c>
      <c r="BC40" s="23" t="str">
        <f t="shared" si="9"/>
        <v>INR Zero Only</v>
      </c>
      <c r="IE40" s="25">
        <v>1.01</v>
      </c>
      <c r="IF40" s="25" t="s">
        <v>36</v>
      </c>
      <c r="IG40" s="25" t="s">
        <v>33</v>
      </c>
      <c r="IH40" s="25">
        <v>123.223</v>
      </c>
      <c r="II40" s="25" t="s">
        <v>34</v>
      </c>
    </row>
    <row r="41" spans="1:243" s="24" customFormat="1" ht="102" customHeight="1">
      <c r="A41" s="79">
        <v>5.12</v>
      </c>
      <c r="B41" s="75" t="s">
        <v>205</v>
      </c>
      <c r="C41" s="55" t="s">
        <v>81</v>
      </c>
      <c r="D41" s="78">
        <v>12</v>
      </c>
      <c r="E41" s="78" t="s">
        <v>55</v>
      </c>
      <c r="F41" s="47"/>
      <c r="G41" s="26"/>
      <c r="H41" s="20"/>
      <c r="I41" s="19" t="s">
        <v>35</v>
      </c>
      <c r="J41" s="21">
        <f t="shared" si="10"/>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 t="shared" si="7"/>
        <v>0</v>
      </c>
      <c r="BB41" s="45">
        <f t="shared" si="8"/>
        <v>0</v>
      </c>
      <c r="BC41" s="23" t="str">
        <f t="shared" si="9"/>
        <v>INR Zero Only</v>
      </c>
      <c r="IE41" s="25">
        <v>1.01</v>
      </c>
      <c r="IF41" s="25" t="s">
        <v>36</v>
      </c>
      <c r="IG41" s="25" t="s">
        <v>33</v>
      </c>
      <c r="IH41" s="25">
        <v>123.223</v>
      </c>
      <c r="II41" s="25" t="s">
        <v>34</v>
      </c>
    </row>
    <row r="42" spans="1:243" s="14" customFormat="1" ht="63" customHeight="1">
      <c r="A42" s="53">
        <v>6</v>
      </c>
      <c r="B42" s="76" t="s">
        <v>118</v>
      </c>
      <c r="C42" s="55" t="s">
        <v>82</v>
      </c>
      <c r="D42" s="70"/>
      <c r="E42" s="53"/>
      <c r="F42" s="18"/>
      <c r="G42" s="18"/>
      <c r="H42" s="18"/>
      <c r="I42" s="18"/>
      <c r="J42" s="18"/>
      <c r="K42" s="18"/>
      <c r="L42" s="18"/>
      <c r="M42" s="18"/>
      <c r="N42" s="18"/>
      <c r="O42" s="18"/>
      <c r="P42" s="18"/>
      <c r="Q42" s="18"/>
      <c r="R42" s="18"/>
      <c r="S42" s="13"/>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62"/>
      <c r="BB42" s="62"/>
      <c r="BC42" s="18"/>
      <c r="IE42" s="15"/>
      <c r="IF42" s="15"/>
      <c r="IG42" s="15"/>
      <c r="IH42" s="15"/>
      <c r="II42" s="15"/>
    </row>
    <row r="43" spans="1:243" s="24" customFormat="1" ht="54" customHeight="1">
      <c r="A43" s="79">
        <v>6.01</v>
      </c>
      <c r="B43" s="75" t="s">
        <v>154</v>
      </c>
      <c r="C43" s="55" t="s">
        <v>83</v>
      </c>
      <c r="D43" s="78">
        <v>400</v>
      </c>
      <c r="E43" s="78" t="s">
        <v>130</v>
      </c>
      <c r="F43" s="47"/>
      <c r="G43" s="26"/>
      <c r="H43" s="20"/>
      <c r="I43" s="19" t="s">
        <v>35</v>
      </c>
      <c r="J43" s="21">
        <f t="shared" si="0"/>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 aca="true" t="shared" si="11" ref="BA43:BA54">total_amount_ba($B$2,$D$2,D43,F43,J43,K43,M43)</f>
        <v>0</v>
      </c>
      <c r="BB43" s="45">
        <f aca="true" t="shared" si="12" ref="BB43:BB54">BA43+SUM(N43:AZ43)</f>
        <v>0</v>
      </c>
      <c r="BC43" s="23" t="str">
        <f aca="true" t="shared" si="13" ref="BC43:BC54">SpellNumber(L43,BB43)</f>
        <v>INR Zero Only</v>
      </c>
      <c r="IE43" s="25">
        <v>1.01</v>
      </c>
      <c r="IF43" s="25" t="s">
        <v>36</v>
      </c>
      <c r="IG43" s="25" t="s">
        <v>33</v>
      </c>
      <c r="IH43" s="25">
        <v>123.223</v>
      </c>
      <c r="II43" s="25" t="s">
        <v>34</v>
      </c>
    </row>
    <row r="44" spans="1:243" s="24" customFormat="1" ht="32.25" customHeight="1">
      <c r="A44" s="79">
        <v>6.02</v>
      </c>
      <c r="B44" s="75" t="s">
        <v>155</v>
      </c>
      <c r="C44" s="55" t="s">
        <v>84</v>
      </c>
      <c r="D44" s="78">
        <v>300</v>
      </c>
      <c r="E44" s="78" t="s">
        <v>130</v>
      </c>
      <c r="F44" s="47"/>
      <c r="G44" s="26"/>
      <c r="H44" s="20"/>
      <c r="I44" s="19" t="s">
        <v>35</v>
      </c>
      <c r="J44" s="21">
        <f t="shared" si="0"/>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 t="shared" si="11"/>
        <v>0</v>
      </c>
      <c r="BB44" s="45">
        <f t="shared" si="12"/>
        <v>0</v>
      </c>
      <c r="BC44" s="23" t="str">
        <f t="shared" si="13"/>
        <v>INR Zero Only</v>
      </c>
      <c r="IE44" s="25">
        <v>1.01</v>
      </c>
      <c r="IF44" s="25" t="s">
        <v>36</v>
      </c>
      <c r="IG44" s="25" t="s">
        <v>33</v>
      </c>
      <c r="IH44" s="25">
        <v>123.223</v>
      </c>
      <c r="II44" s="25" t="s">
        <v>34</v>
      </c>
    </row>
    <row r="45" spans="1:243" s="24" customFormat="1" ht="42.75" customHeight="1">
      <c r="A45" s="79">
        <v>6.03</v>
      </c>
      <c r="B45" s="75" t="s">
        <v>156</v>
      </c>
      <c r="C45" s="55" t="s">
        <v>85</v>
      </c>
      <c r="D45" s="78">
        <v>18</v>
      </c>
      <c r="E45" s="78" t="s">
        <v>111</v>
      </c>
      <c r="F45" s="47"/>
      <c r="G45" s="26"/>
      <c r="H45" s="20"/>
      <c r="I45" s="19" t="s">
        <v>35</v>
      </c>
      <c r="J45" s="21">
        <f>IF(I45="Less(-)",-1,1)</f>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total_amount_ba($B$2,$D$2,D45,F45,J45,K45,M45)</f>
        <v>0</v>
      </c>
      <c r="BB45" s="45">
        <f>BA45+SUM(N45:AZ45)</f>
        <v>0</v>
      </c>
      <c r="BC45" s="23" t="str">
        <f>SpellNumber(L45,BB45)</f>
        <v>INR Zero Only</v>
      </c>
      <c r="IE45" s="25">
        <v>1.01</v>
      </c>
      <c r="IF45" s="25" t="s">
        <v>36</v>
      </c>
      <c r="IG45" s="25" t="s">
        <v>33</v>
      </c>
      <c r="IH45" s="25">
        <v>123.223</v>
      </c>
      <c r="II45" s="25" t="s">
        <v>34</v>
      </c>
    </row>
    <row r="46" spans="1:243" s="24" customFormat="1" ht="42.75" customHeight="1">
      <c r="A46" s="79">
        <v>6.04</v>
      </c>
      <c r="B46" s="75" t="s">
        <v>157</v>
      </c>
      <c r="C46" s="55" t="s">
        <v>86</v>
      </c>
      <c r="D46" s="78">
        <v>40</v>
      </c>
      <c r="E46" s="78" t="s">
        <v>130</v>
      </c>
      <c r="F46" s="47"/>
      <c r="G46" s="26"/>
      <c r="H46" s="20"/>
      <c r="I46" s="19" t="s">
        <v>35</v>
      </c>
      <c r="J46" s="21">
        <f>IF(I46="Less(-)",-1,1)</f>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36</v>
      </c>
      <c r="IG46" s="25" t="s">
        <v>33</v>
      </c>
      <c r="IH46" s="25">
        <v>123.223</v>
      </c>
      <c r="II46" s="25" t="s">
        <v>34</v>
      </c>
    </row>
    <row r="47" spans="1:243" s="14" customFormat="1" ht="37.5" customHeight="1">
      <c r="A47" s="53">
        <v>7</v>
      </c>
      <c r="B47" s="76" t="s">
        <v>158</v>
      </c>
      <c r="C47" s="55" t="s">
        <v>87</v>
      </c>
      <c r="D47" s="70"/>
      <c r="E47" s="53"/>
      <c r="F47" s="18"/>
      <c r="G47" s="18"/>
      <c r="H47" s="18"/>
      <c r="I47" s="18"/>
      <c r="J47" s="18"/>
      <c r="K47" s="18"/>
      <c r="L47" s="18"/>
      <c r="M47" s="18"/>
      <c r="N47" s="18"/>
      <c r="O47" s="18"/>
      <c r="P47" s="18"/>
      <c r="Q47" s="18"/>
      <c r="R47" s="18"/>
      <c r="S47" s="13"/>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62"/>
      <c r="BB47" s="62"/>
      <c r="BC47" s="18"/>
      <c r="IE47" s="15"/>
      <c r="IF47" s="15"/>
      <c r="IG47" s="15"/>
      <c r="IH47" s="15"/>
      <c r="II47" s="15"/>
    </row>
    <row r="48" spans="1:243" s="24" customFormat="1" ht="32.25" customHeight="1">
      <c r="A48" s="79">
        <v>7.01</v>
      </c>
      <c r="B48" s="77" t="s">
        <v>119</v>
      </c>
      <c r="C48" s="55" t="s">
        <v>88</v>
      </c>
      <c r="D48" s="78">
        <v>1000</v>
      </c>
      <c r="E48" s="78" t="s">
        <v>130</v>
      </c>
      <c r="F48" s="47"/>
      <c r="G48" s="26"/>
      <c r="H48" s="20"/>
      <c r="I48" s="19" t="s">
        <v>35</v>
      </c>
      <c r="J48" s="21">
        <f t="shared" si="0"/>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 t="shared" si="11"/>
        <v>0</v>
      </c>
      <c r="BB48" s="45">
        <f t="shared" si="12"/>
        <v>0</v>
      </c>
      <c r="BC48" s="23" t="str">
        <f t="shared" si="13"/>
        <v>INR Zero Only</v>
      </c>
      <c r="IE48" s="25">
        <v>1.01</v>
      </c>
      <c r="IF48" s="25" t="s">
        <v>36</v>
      </c>
      <c r="IG48" s="25" t="s">
        <v>33</v>
      </c>
      <c r="IH48" s="25">
        <v>123.223</v>
      </c>
      <c r="II48" s="25" t="s">
        <v>34</v>
      </c>
    </row>
    <row r="49" spans="1:243" s="24" customFormat="1" ht="34.5" customHeight="1">
      <c r="A49" s="79">
        <v>7.02</v>
      </c>
      <c r="B49" s="77" t="s">
        <v>120</v>
      </c>
      <c r="C49" s="55" t="s">
        <v>89</v>
      </c>
      <c r="D49" s="78">
        <v>500</v>
      </c>
      <c r="E49" s="78" t="s">
        <v>130</v>
      </c>
      <c r="F49" s="47"/>
      <c r="G49" s="26"/>
      <c r="H49" s="20"/>
      <c r="I49" s="19" t="s">
        <v>35</v>
      </c>
      <c r="J49" s="21">
        <f t="shared" si="0"/>
        <v>1</v>
      </c>
      <c r="K49" s="22" t="s">
        <v>41</v>
      </c>
      <c r="L49" s="22" t="s">
        <v>7</v>
      </c>
      <c r="M49" s="48"/>
      <c r="N49" s="42"/>
      <c r="O49" s="42"/>
      <c r="P49" s="46"/>
      <c r="Q49" s="42"/>
      <c r="R49" s="42"/>
      <c r="S49" s="43"/>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f t="shared" si="11"/>
        <v>0</v>
      </c>
      <c r="BB49" s="45">
        <f t="shared" si="12"/>
        <v>0</v>
      </c>
      <c r="BC49" s="23" t="str">
        <f t="shared" si="13"/>
        <v>INR Zero Only</v>
      </c>
      <c r="IE49" s="25">
        <v>1.01</v>
      </c>
      <c r="IF49" s="25" t="s">
        <v>36</v>
      </c>
      <c r="IG49" s="25" t="s">
        <v>33</v>
      </c>
      <c r="IH49" s="25">
        <v>123.223</v>
      </c>
      <c r="II49" s="25" t="s">
        <v>34</v>
      </c>
    </row>
    <row r="50" spans="1:243" s="24" customFormat="1" ht="33.75" customHeight="1">
      <c r="A50" s="79">
        <v>7.03</v>
      </c>
      <c r="B50" s="77" t="s">
        <v>159</v>
      </c>
      <c r="C50" s="55" t="s">
        <v>90</v>
      </c>
      <c r="D50" s="78">
        <v>1000</v>
      </c>
      <c r="E50" s="78" t="s">
        <v>130</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 t="shared" si="11"/>
        <v>0</v>
      </c>
      <c r="BB50" s="45">
        <f t="shared" si="12"/>
        <v>0</v>
      </c>
      <c r="BC50" s="23" t="str">
        <f t="shared" si="13"/>
        <v>INR Zero Only</v>
      </c>
      <c r="IE50" s="25">
        <v>1.01</v>
      </c>
      <c r="IF50" s="25" t="s">
        <v>36</v>
      </c>
      <c r="IG50" s="25" t="s">
        <v>33</v>
      </c>
      <c r="IH50" s="25">
        <v>123.223</v>
      </c>
      <c r="II50" s="25" t="s">
        <v>34</v>
      </c>
    </row>
    <row r="51" spans="1:243" s="14" customFormat="1" ht="43.5" customHeight="1">
      <c r="A51" s="53">
        <v>8</v>
      </c>
      <c r="B51" s="76" t="s">
        <v>197</v>
      </c>
      <c r="C51" s="55" t="s">
        <v>91</v>
      </c>
      <c r="D51" s="70"/>
      <c r="E51" s="53"/>
      <c r="F51" s="18"/>
      <c r="G51" s="18"/>
      <c r="H51" s="18"/>
      <c r="I51" s="18"/>
      <c r="J51" s="18"/>
      <c r="K51" s="18"/>
      <c r="L51" s="18"/>
      <c r="M51" s="18"/>
      <c r="N51" s="18"/>
      <c r="O51" s="18"/>
      <c r="P51" s="18"/>
      <c r="Q51" s="18"/>
      <c r="R51" s="18"/>
      <c r="S51" s="13"/>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62"/>
      <c r="BB51" s="62"/>
      <c r="BC51" s="18"/>
      <c r="IE51" s="15"/>
      <c r="IF51" s="15"/>
      <c r="IG51" s="15"/>
      <c r="IH51" s="15"/>
      <c r="II51" s="15"/>
    </row>
    <row r="52" spans="1:243" s="24" customFormat="1" ht="31.5" customHeight="1">
      <c r="A52" s="79">
        <v>8.01</v>
      </c>
      <c r="B52" s="75" t="s">
        <v>121</v>
      </c>
      <c r="C52" s="55" t="s">
        <v>92</v>
      </c>
      <c r="D52" s="78">
        <v>500</v>
      </c>
      <c r="E52" s="78" t="s">
        <v>130</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 t="shared" si="11"/>
        <v>0</v>
      </c>
      <c r="BB52" s="45">
        <f t="shared" si="12"/>
        <v>0</v>
      </c>
      <c r="BC52" s="23" t="str">
        <f t="shared" si="13"/>
        <v>INR Zero Only</v>
      </c>
      <c r="IE52" s="25">
        <v>1.01</v>
      </c>
      <c r="IF52" s="25" t="s">
        <v>36</v>
      </c>
      <c r="IG52" s="25" t="s">
        <v>33</v>
      </c>
      <c r="IH52" s="25">
        <v>123.223</v>
      </c>
      <c r="II52" s="25" t="s">
        <v>34</v>
      </c>
    </row>
    <row r="53" spans="1:243" s="24" customFormat="1" ht="29.25" customHeight="1">
      <c r="A53" s="79">
        <v>8.02</v>
      </c>
      <c r="B53" s="75" t="s">
        <v>122</v>
      </c>
      <c r="C53" s="55" t="s">
        <v>93</v>
      </c>
      <c r="D53" s="78">
        <v>500</v>
      </c>
      <c r="E53" s="78" t="s">
        <v>130</v>
      </c>
      <c r="F53" s="47"/>
      <c r="G53" s="26"/>
      <c r="H53" s="20"/>
      <c r="I53" s="19" t="s">
        <v>35</v>
      </c>
      <c r="J53" s="21">
        <f t="shared" si="0"/>
        <v>1</v>
      </c>
      <c r="K53" s="22" t="s">
        <v>41</v>
      </c>
      <c r="L53" s="22" t="s">
        <v>7</v>
      </c>
      <c r="M53" s="48"/>
      <c r="N53" s="42"/>
      <c r="O53" s="42"/>
      <c r="P53" s="46"/>
      <c r="Q53" s="42"/>
      <c r="R53" s="42"/>
      <c r="S53" s="43"/>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5">
        <f t="shared" si="11"/>
        <v>0</v>
      </c>
      <c r="BB53" s="45">
        <f t="shared" si="12"/>
        <v>0</v>
      </c>
      <c r="BC53" s="23" t="str">
        <f t="shared" si="13"/>
        <v>INR Zero Only</v>
      </c>
      <c r="IE53" s="25">
        <v>1.01</v>
      </c>
      <c r="IF53" s="25" t="s">
        <v>36</v>
      </c>
      <c r="IG53" s="25" t="s">
        <v>33</v>
      </c>
      <c r="IH53" s="25">
        <v>123.223</v>
      </c>
      <c r="II53" s="25" t="s">
        <v>34</v>
      </c>
    </row>
    <row r="54" spans="1:243" s="24" customFormat="1" ht="33" customHeight="1">
      <c r="A54" s="79">
        <v>8.03</v>
      </c>
      <c r="B54" s="77" t="s">
        <v>123</v>
      </c>
      <c r="C54" s="55" t="s">
        <v>94</v>
      </c>
      <c r="D54" s="78">
        <v>500</v>
      </c>
      <c r="E54" s="78" t="s">
        <v>130</v>
      </c>
      <c r="F54" s="47"/>
      <c r="G54" s="26"/>
      <c r="H54" s="20"/>
      <c r="I54" s="19" t="s">
        <v>35</v>
      </c>
      <c r="J54" s="21">
        <f t="shared" si="0"/>
        <v>1</v>
      </c>
      <c r="K54" s="22" t="s">
        <v>41</v>
      </c>
      <c r="L54" s="22" t="s">
        <v>7</v>
      </c>
      <c r="M54" s="48"/>
      <c r="N54" s="42"/>
      <c r="O54" s="42"/>
      <c r="P54" s="46"/>
      <c r="Q54" s="42"/>
      <c r="R54" s="42"/>
      <c r="S54" s="43"/>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5">
        <f t="shared" si="11"/>
        <v>0</v>
      </c>
      <c r="BB54" s="45">
        <f t="shared" si="12"/>
        <v>0</v>
      </c>
      <c r="BC54" s="23" t="str">
        <f t="shared" si="13"/>
        <v>INR Zero Only</v>
      </c>
      <c r="IE54" s="25">
        <v>1.01</v>
      </c>
      <c r="IF54" s="25" t="s">
        <v>36</v>
      </c>
      <c r="IG54" s="25" t="s">
        <v>33</v>
      </c>
      <c r="IH54" s="25">
        <v>123.223</v>
      </c>
      <c r="II54" s="25" t="s">
        <v>34</v>
      </c>
    </row>
    <row r="55" spans="1:243" s="24" customFormat="1" ht="63" customHeight="1">
      <c r="A55" s="53">
        <v>9</v>
      </c>
      <c r="B55" s="76" t="s">
        <v>160</v>
      </c>
      <c r="C55" s="55" t="s">
        <v>95</v>
      </c>
      <c r="D55" s="78">
        <v>15</v>
      </c>
      <c r="E55" s="78" t="s">
        <v>54</v>
      </c>
      <c r="F55" s="47"/>
      <c r="G55" s="26"/>
      <c r="H55" s="20"/>
      <c r="I55" s="19" t="s">
        <v>35</v>
      </c>
      <c r="J55" s="21">
        <f t="shared" si="0"/>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total_amount_ba($B$2,$D$2,D55,F55,J55,K55,M55)</f>
        <v>0</v>
      </c>
      <c r="BB55" s="45">
        <f>BA55+SUM(N55:AZ55)</f>
        <v>0</v>
      </c>
      <c r="BC55" s="23" t="str">
        <f>SpellNumber(L55,BB55)</f>
        <v>INR Zero Only</v>
      </c>
      <c r="IE55" s="25">
        <v>1.01</v>
      </c>
      <c r="IF55" s="25" t="s">
        <v>36</v>
      </c>
      <c r="IG55" s="25" t="s">
        <v>33</v>
      </c>
      <c r="IH55" s="25">
        <v>123.223</v>
      </c>
      <c r="II55" s="25" t="s">
        <v>34</v>
      </c>
    </row>
    <row r="56" spans="1:243" s="24" customFormat="1" ht="54.75" customHeight="1">
      <c r="A56" s="53">
        <v>10</v>
      </c>
      <c r="B56" s="76" t="s">
        <v>161</v>
      </c>
      <c r="C56" s="55" t="s">
        <v>96</v>
      </c>
      <c r="D56" s="78">
        <v>2</v>
      </c>
      <c r="E56" s="78" t="s">
        <v>111</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total_amount_ba($B$2,$D$2,D56,F56,J56,K56,M56)</f>
        <v>0</v>
      </c>
      <c r="BB56" s="45">
        <f>BA56+SUM(N56:AZ56)</f>
        <v>0</v>
      </c>
      <c r="BC56" s="23" t="str">
        <f>SpellNumber(L56,BB56)</f>
        <v>INR Zero Only</v>
      </c>
      <c r="IE56" s="25">
        <v>1.01</v>
      </c>
      <c r="IF56" s="25" t="s">
        <v>36</v>
      </c>
      <c r="IG56" s="25" t="s">
        <v>33</v>
      </c>
      <c r="IH56" s="25">
        <v>123.223</v>
      </c>
      <c r="II56" s="25" t="s">
        <v>34</v>
      </c>
    </row>
    <row r="57" spans="1:243" s="14" customFormat="1" ht="37.5" customHeight="1">
      <c r="A57" s="53">
        <v>11</v>
      </c>
      <c r="B57" s="76" t="s">
        <v>162</v>
      </c>
      <c r="C57" s="55" t="s">
        <v>97</v>
      </c>
      <c r="D57" s="70"/>
      <c r="E57" s="53"/>
      <c r="F57" s="18"/>
      <c r="G57" s="18"/>
      <c r="H57" s="18"/>
      <c r="I57" s="18"/>
      <c r="J57" s="18"/>
      <c r="K57" s="18"/>
      <c r="L57" s="18"/>
      <c r="M57" s="18"/>
      <c r="N57" s="18"/>
      <c r="O57" s="18"/>
      <c r="P57" s="18"/>
      <c r="Q57" s="18"/>
      <c r="R57" s="18"/>
      <c r="S57" s="13"/>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62"/>
      <c r="BB57" s="62"/>
      <c r="BC57" s="18"/>
      <c r="IE57" s="15"/>
      <c r="IF57" s="15"/>
      <c r="IG57" s="15"/>
      <c r="IH57" s="15"/>
      <c r="II57" s="15"/>
    </row>
    <row r="58" spans="1:243" s="24" customFormat="1" ht="32.25" customHeight="1">
      <c r="A58" s="53">
        <v>11.01</v>
      </c>
      <c r="B58" s="75" t="s">
        <v>163</v>
      </c>
      <c r="C58" s="55" t="s">
        <v>98</v>
      </c>
      <c r="D58" s="78">
        <v>6</v>
      </c>
      <c r="E58" s="78" t="s">
        <v>131</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total_amount_ba($B$2,$D$2,D58,F58,J58,K58,M58)</f>
        <v>0</v>
      </c>
      <c r="BB58" s="45">
        <f>BA58+SUM(N58:AZ58)</f>
        <v>0</v>
      </c>
      <c r="BC58" s="23" t="str">
        <f>SpellNumber(L58,BB58)</f>
        <v>INR Zero Only</v>
      </c>
      <c r="IE58" s="25">
        <v>1.01</v>
      </c>
      <c r="IF58" s="25" t="s">
        <v>36</v>
      </c>
      <c r="IG58" s="25" t="s">
        <v>33</v>
      </c>
      <c r="IH58" s="25">
        <v>123.223</v>
      </c>
      <c r="II58" s="25" t="s">
        <v>34</v>
      </c>
    </row>
    <row r="59" spans="1:243" s="24" customFormat="1" ht="36" customHeight="1">
      <c r="A59" s="53">
        <v>11.02</v>
      </c>
      <c r="B59" s="75" t="s">
        <v>164</v>
      </c>
      <c r="C59" s="55" t="s">
        <v>99</v>
      </c>
      <c r="D59" s="78">
        <v>2</v>
      </c>
      <c r="E59" s="78" t="s">
        <v>131</v>
      </c>
      <c r="F59" s="47"/>
      <c r="G59" s="26"/>
      <c r="H59" s="20"/>
      <c r="I59" s="19" t="s">
        <v>35</v>
      </c>
      <c r="J59" s="21">
        <f>IF(I59="Less(-)",-1,1)</f>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total_amount_ba($B$2,$D$2,D59,F59,J59,K59,M59)</f>
        <v>0</v>
      </c>
      <c r="BB59" s="45">
        <f>BA59+SUM(N59:AZ59)</f>
        <v>0</v>
      </c>
      <c r="BC59" s="23" t="str">
        <f>SpellNumber(L59,BB59)</f>
        <v>INR Zero Only</v>
      </c>
      <c r="IE59" s="25">
        <v>1.01</v>
      </c>
      <c r="IF59" s="25" t="s">
        <v>36</v>
      </c>
      <c r="IG59" s="25" t="s">
        <v>33</v>
      </c>
      <c r="IH59" s="25">
        <v>123.223</v>
      </c>
      <c r="II59" s="25" t="s">
        <v>34</v>
      </c>
    </row>
    <row r="60" spans="1:243" s="24" customFormat="1" ht="38.25" customHeight="1">
      <c r="A60" s="53">
        <v>11.03</v>
      </c>
      <c r="B60" s="75" t="s">
        <v>165</v>
      </c>
      <c r="C60" s="55" t="s">
        <v>100</v>
      </c>
      <c r="D60" s="78">
        <v>10</v>
      </c>
      <c r="E60" s="78" t="s">
        <v>149</v>
      </c>
      <c r="F60" s="47"/>
      <c r="G60" s="26"/>
      <c r="H60" s="20"/>
      <c r="I60" s="19" t="s">
        <v>35</v>
      </c>
      <c r="J60" s="21">
        <f>IF(I60="Less(-)",-1,1)</f>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total_amount_ba($B$2,$D$2,D60,F60,J60,K60,M60)</f>
        <v>0</v>
      </c>
      <c r="BB60" s="45">
        <f>BA60+SUM(N60:AZ60)</f>
        <v>0</v>
      </c>
      <c r="BC60" s="23" t="str">
        <f>SpellNumber(L60,BB60)</f>
        <v>INR Zero Only</v>
      </c>
      <c r="IE60" s="25">
        <v>1.01</v>
      </c>
      <c r="IF60" s="25" t="s">
        <v>36</v>
      </c>
      <c r="IG60" s="25" t="s">
        <v>33</v>
      </c>
      <c r="IH60" s="25">
        <v>123.223</v>
      </c>
      <c r="II60" s="25" t="s">
        <v>34</v>
      </c>
    </row>
    <row r="61" spans="1:243" s="14" customFormat="1" ht="37.5" customHeight="1">
      <c r="A61" s="53">
        <v>12</v>
      </c>
      <c r="B61" s="76" t="s">
        <v>124</v>
      </c>
      <c r="C61" s="55" t="s">
        <v>101</v>
      </c>
      <c r="D61" s="70"/>
      <c r="E61" s="53"/>
      <c r="F61" s="18"/>
      <c r="G61" s="18"/>
      <c r="H61" s="18"/>
      <c r="I61" s="18"/>
      <c r="J61" s="18"/>
      <c r="K61" s="18"/>
      <c r="L61" s="18"/>
      <c r="M61" s="18"/>
      <c r="N61" s="18"/>
      <c r="O61" s="18"/>
      <c r="P61" s="18"/>
      <c r="Q61" s="18"/>
      <c r="R61" s="18"/>
      <c r="S61" s="13"/>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62"/>
      <c r="BB61" s="62"/>
      <c r="BC61" s="18"/>
      <c r="IE61" s="15"/>
      <c r="IF61" s="15"/>
      <c r="IG61" s="15"/>
      <c r="IH61" s="15"/>
      <c r="II61" s="15"/>
    </row>
    <row r="62" spans="1:243" s="14" customFormat="1" ht="37.5" customHeight="1">
      <c r="A62" s="79">
        <v>12.01</v>
      </c>
      <c r="B62" s="75" t="s">
        <v>125</v>
      </c>
      <c r="C62" s="55" t="s">
        <v>102</v>
      </c>
      <c r="D62" s="70"/>
      <c r="E62" s="53"/>
      <c r="F62" s="18"/>
      <c r="G62" s="18"/>
      <c r="H62" s="18"/>
      <c r="I62" s="18"/>
      <c r="J62" s="18"/>
      <c r="K62" s="18"/>
      <c r="L62" s="18"/>
      <c r="M62" s="18"/>
      <c r="N62" s="18"/>
      <c r="O62" s="18"/>
      <c r="P62" s="18"/>
      <c r="Q62" s="18"/>
      <c r="R62" s="18"/>
      <c r="S62" s="13"/>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62"/>
      <c r="BB62" s="62"/>
      <c r="BC62" s="18"/>
      <c r="IE62" s="15"/>
      <c r="IF62" s="15"/>
      <c r="IG62" s="15"/>
      <c r="IH62" s="15"/>
      <c r="II62" s="15"/>
    </row>
    <row r="63" spans="1:243" s="24" customFormat="1" ht="21" customHeight="1">
      <c r="A63" s="79">
        <v>12.02</v>
      </c>
      <c r="B63" s="75" t="s">
        <v>166</v>
      </c>
      <c r="C63" s="55" t="s">
        <v>103</v>
      </c>
      <c r="D63" s="78">
        <v>6</v>
      </c>
      <c r="E63" s="78" t="s">
        <v>111</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aca="true" t="shared" si="14" ref="BA63:BA70">total_amount_ba($B$2,$D$2,D63,F63,J63,K63,M63)</f>
        <v>0</v>
      </c>
      <c r="BB63" s="45">
        <f aca="true" t="shared" si="15" ref="BB63:BB70">BA63+SUM(N63:AZ63)</f>
        <v>0</v>
      </c>
      <c r="BC63" s="23" t="str">
        <f aca="true" t="shared" si="16" ref="BC63:BC70">SpellNumber(L63,BB63)</f>
        <v>INR Zero Only</v>
      </c>
      <c r="IE63" s="25">
        <v>1.01</v>
      </c>
      <c r="IF63" s="25" t="s">
        <v>36</v>
      </c>
      <c r="IG63" s="25" t="s">
        <v>33</v>
      </c>
      <c r="IH63" s="25">
        <v>123.223</v>
      </c>
      <c r="II63" s="25" t="s">
        <v>34</v>
      </c>
    </row>
    <row r="64" spans="1:243" s="24" customFormat="1" ht="33" customHeight="1">
      <c r="A64" s="79">
        <v>12.03</v>
      </c>
      <c r="B64" s="75" t="s">
        <v>167</v>
      </c>
      <c r="C64" s="55" t="s">
        <v>104</v>
      </c>
      <c r="D64" s="78">
        <v>3</v>
      </c>
      <c r="E64" s="78" t="s">
        <v>111</v>
      </c>
      <c r="F64" s="47"/>
      <c r="G64" s="26"/>
      <c r="H64" s="20"/>
      <c r="I64" s="19" t="s">
        <v>35</v>
      </c>
      <c r="J64" s="21">
        <f t="shared" si="0"/>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14"/>
        <v>0</v>
      </c>
      <c r="BB64" s="45">
        <f t="shared" si="15"/>
        <v>0</v>
      </c>
      <c r="BC64" s="23" t="str">
        <f t="shared" si="16"/>
        <v>INR Zero Only</v>
      </c>
      <c r="IE64" s="25">
        <v>1.01</v>
      </c>
      <c r="IF64" s="25" t="s">
        <v>36</v>
      </c>
      <c r="IG64" s="25" t="s">
        <v>33</v>
      </c>
      <c r="IH64" s="25">
        <v>123.223</v>
      </c>
      <c r="II64" s="25" t="s">
        <v>34</v>
      </c>
    </row>
    <row r="65" spans="1:243" s="24" customFormat="1" ht="30.75" customHeight="1">
      <c r="A65" s="79">
        <v>12.04</v>
      </c>
      <c r="B65" s="75" t="s">
        <v>168</v>
      </c>
      <c r="C65" s="55" t="s">
        <v>105</v>
      </c>
      <c r="D65" s="78">
        <v>1</v>
      </c>
      <c r="E65" s="78" t="s">
        <v>111</v>
      </c>
      <c r="F65" s="47"/>
      <c r="G65" s="26"/>
      <c r="H65" s="20"/>
      <c r="I65" s="19" t="s">
        <v>35</v>
      </c>
      <c r="J65" s="21">
        <f t="shared" si="0"/>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14"/>
        <v>0</v>
      </c>
      <c r="BB65" s="45">
        <f t="shared" si="15"/>
        <v>0</v>
      </c>
      <c r="BC65" s="23" t="str">
        <f t="shared" si="16"/>
        <v>INR Zero Only</v>
      </c>
      <c r="IE65" s="25">
        <v>1.01</v>
      </c>
      <c r="IF65" s="25" t="s">
        <v>36</v>
      </c>
      <c r="IG65" s="25" t="s">
        <v>33</v>
      </c>
      <c r="IH65" s="25">
        <v>123.223</v>
      </c>
      <c r="II65" s="25" t="s">
        <v>34</v>
      </c>
    </row>
    <row r="66" spans="1:243" s="24" customFormat="1" ht="54.75" customHeight="1">
      <c r="A66" s="79">
        <v>12.05</v>
      </c>
      <c r="B66" s="75" t="s">
        <v>206</v>
      </c>
      <c r="C66" s="55" t="s">
        <v>106</v>
      </c>
      <c r="D66" s="78">
        <v>12</v>
      </c>
      <c r="E66" s="78" t="s">
        <v>55</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14"/>
        <v>0</v>
      </c>
      <c r="BB66" s="45">
        <f t="shared" si="15"/>
        <v>0</v>
      </c>
      <c r="BC66" s="23" t="str">
        <f t="shared" si="16"/>
        <v>INR Zero Only</v>
      </c>
      <c r="IE66" s="25">
        <v>1.01</v>
      </c>
      <c r="IF66" s="25" t="s">
        <v>36</v>
      </c>
      <c r="IG66" s="25" t="s">
        <v>33</v>
      </c>
      <c r="IH66" s="25">
        <v>123.223</v>
      </c>
      <c r="II66" s="25" t="s">
        <v>34</v>
      </c>
    </row>
    <row r="67" spans="1:243" s="24" customFormat="1" ht="33" customHeight="1">
      <c r="A67" s="79">
        <v>12.06</v>
      </c>
      <c r="B67" s="75" t="s">
        <v>169</v>
      </c>
      <c r="C67" s="55" t="s">
        <v>107</v>
      </c>
      <c r="D67" s="78">
        <v>1</v>
      </c>
      <c r="E67" s="78" t="s">
        <v>111</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 t="shared" si="14"/>
        <v>0</v>
      </c>
      <c r="BB67" s="45">
        <f t="shared" si="15"/>
        <v>0</v>
      </c>
      <c r="BC67" s="23" t="str">
        <f t="shared" si="16"/>
        <v>INR Zero Only</v>
      </c>
      <c r="IE67" s="25">
        <v>1.01</v>
      </c>
      <c r="IF67" s="25" t="s">
        <v>36</v>
      </c>
      <c r="IG67" s="25" t="s">
        <v>33</v>
      </c>
      <c r="IH67" s="25">
        <v>123.223</v>
      </c>
      <c r="II67" s="25" t="s">
        <v>34</v>
      </c>
    </row>
    <row r="68" spans="1:243" s="24" customFormat="1" ht="35.25" customHeight="1">
      <c r="A68" s="79">
        <v>12.07</v>
      </c>
      <c r="B68" s="75" t="s">
        <v>170</v>
      </c>
      <c r="C68" s="55" t="s">
        <v>108</v>
      </c>
      <c r="D68" s="78">
        <v>3</v>
      </c>
      <c r="E68" s="78" t="s">
        <v>111</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 t="shared" si="14"/>
        <v>0</v>
      </c>
      <c r="BB68" s="45">
        <f t="shared" si="15"/>
        <v>0</v>
      </c>
      <c r="BC68" s="23" t="str">
        <f t="shared" si="16"/>
        <v>INR Zero Only</v>
      </c>
      <c r="IE68" s="25">
        <v>1.01</v>
      </c>
      <c r="IF68" s="25" t="s">
        <v>36</v>
      </c>
      <c r="IG68" s="25" t="s">
        <v>33</v>
      </c>
      <c r="IH68" s="25">
        <v>123.223</v>
      </c>
      <c r="II68" s="25" t="s">
        <v>34</v>
      </c>
    </row>
    <row r="69" spans="1:243" s="24" customFormat="1" ht="33" customHeight="1">
      <c r="A69" s="79">
        <v>12.09</v>
      </c>
      <c r="B69" s="75" t="s">
        <v>171</v>
      </c>
      <c r="C69" s="55" t="s">
        <v>109</v>
      </c>
      <c r="D69" s="78">
        <v>1</v>
      </c>
      <c r="E69" s="78" t="s">
        <v>111</v>
      </c>
      <c r="F69" s="47"/>
      <c r="G69" s="26"/>
      <c r="H69" s="20"/>
      <c r="I69" s="19" t="s">
        <v>35</v>
      </c>
      <c r="J69" s="21">
        <f>IF(I69="Less(-)",-1,1)</f>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 t="shared" si="14"/>
        <v>0</v>
      </c>
      <c r="BB69" s="45">
        <f t="shared" si="15"/>
        <v>0</v>
      </c>
      <c r="BC69" s="23" t="str">
        <f t="shared" si="16"/>
        <v>INR Zero Only</v>
      </c>
      <c r="IE69" s="25">
        <v>1.01</v>
      </c>
      <c r="IF69" s="25" t="s">
        <v>36</v>
      </c>
      <c r="IG69" s="25" t="s">
        <v>33</v>
      </c>
      <c r="IH69" s="25">
        <v>123.223</v>
      </c>
      <c r="II69" s="25" t="s">
        <v>34</v>
      </c>
    </row>
    <row r="70" spans="1:243" s="24" customFormat="1" ht="29.25" customHeight="1">
      <c r="A70" s="79">
        <v>12.1</v>
      </c>
      <c r="B70" s="75" t="s">
        <v>172</v>
      </c>
      <c r="C70" s="55" t="s">
        <v>178</v>
      </c>
      <c r="D70" s="78">
        <v>1</v>
      </c>
      <c r="E70" s="78" t="s">
        <v>111</v>
      </c>
      <c r="F70" s="47"/>
      <c r="G70" s="26"/>
      <c r="H70" s="20"/>
      <c r="I70" s="19" t="s">
        <v>35</v>
      </c>
      <c r="J70" s="21">
        <f t="shared" si="0"/>
        <v>1</v>
      </c>
      <c r="K70" s="22" t="s">
        <v>41</v>
      </c>
      <c r="L70" s="22" t="s">
        <v>7</v>
      </c>
      <c r="M70" s="48"/>
      <c r="N70" s="42"/>
      <c r="O70" s="42"/>
      <c r="P70" s="46"/>
      <c r="Q70" s="42"/>
      <c r="R70" s="42"/>
      <c r="S70" s="43"/>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5">
        <f t="shared" si="14"/>
        <v>0</v>
      </c>
      <c r="BB70" s="45">
        <f t="shared" si="15"/>
        <v>0</v>
      </c>
      <c r="BC70" s="23" t="str">
        <f t="shared" si="16"/>
        <v>INR Zero Only</v>
      </c>
      <c r="IE70" s="25">
        <v>1.01</v>
      </c>
      <c r="IF70" s="25" t="s">
        <v>36</v>
      </c>
      <c r="IG70" s="25" t="s">
        <v>33</v>
      </c>
      <c r="IH70" s="25">
        <v>123.223</v>
      </c>
      <c r="II70" s="25" t="s">
        <v>34</v>
      </c>
    </row>
    <row r="71" spans="1:243" s="24" customFormat="1" ht="28.5" customHeight="1">
      <c r="A71" s="79">
        <v>12.11</v>
      </c>
      <c r="B71" s="75" t="s">
        <v>173</v>
      </c>
      <c r="C71" s="55" t="s">
        <v>179</v>
      </c>
      <c r="D71" s="78">
        <v>1</v>
      </c>
      <c r="E71" s="78" t="s">
        <v>111</v>
      </c>
      <c r="F71" s="47"/>
      <c r="G71" s="26"/>
      <c r="H71" s="20"/>
      <c r="I71" s="19" t="s">
        <v>35</v>
      </c>
      <c r="J71" s="21">
        <f>IF(I71="Less(-)",-1,1)</f>
        <v>1</v>
      </c>
      <c r="K71" s="22" t="s">
        <v>41</v>
      </c>
      <c r="L71" s="22" t="s">
        <v>7</v>
      </c>
      <c r="M71" s="48"/>
      <c r="N71" s="42"/>
      <c r="O71" s="42"/>
      <c r="P71" s="46"/>
      <c r="Q71" s="42"/>
      <c r="R71" s="42"/>
      <c r="S71" s="43"/>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5">
        <f>total_amount_ba($B$2,$D$2,D71,F71,J71,K71,M71)</f>
        <v>0</v>
      </c>
      <c r="BB71" s="45">
        <f>BA71+SUM(N71:AZ71)</f>
        <v>0</v>
      </c>
      <c r="BC71" s="23" t="str">
        <f>SpellNumber(L71,BB71)</f>
        <v>INR Zero Only</v>
      </c>
      <c r="IE71" s="25">
        <v>1.01</v>
      </c>
      <c r="IF71" s="25" t="s">
        <v>36</v>
      </c>
      <c r="IG71" s="25" t="s">
        <v>33</v>
      </c>
      <c r="IH71" s="25">
        <v>123.223</v>
      </c>
      <c r="II71" s="25" t="s">
        <v>34</v>
      </c>
    </row>
    <row r="72" spans="1:243" s="14" customFormat="1" ht="37.5" customHeight="1">
      <c r="A72" s="53">
        <v>13</v>
      </c>
      <c r="B72" s="76" t="s">
        <v>174</v>
      </c>
      <c r="C72" s="55" t="s">
        <v>180</v>
      </c>
      <c r="D72" s="70"/>
      <c r="E72" s="53"/>
      <c r="F72" s="18"/>
      <c r="G72" s="18"/>
      <c r="H72" s="18"/>
      <c r="I72" s="18"/>
      <c r="J72" s="18"/>
      <c r="K72" s="18"/>
      <c r="L72" s="18"/>
      <c r="M72" s="18"/>
      <c r="N72" s="18"/>
      <c r="O72" s="18"/>
      <c r="P72" s="18"/>
      <c r="Q72" s="18"/>
      <c r="R72" s="18"/>
      <c r="S72" s="13"/>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62"/>
      <c r="BB72" s="62"/>
      <c r="BC72" s="18"/>
      <c r="IE72" s="15"/>
      <c r="IF72" s="15"/>
      <c r="IG72" s="15"/>
      <c r="IH72" s="15"/>
      <c r="II72" s="15"/>
    </row>
    <row r="73" spans="1:243" s="24" customFormat="1" ht="23.25" customHeight="1">
      <c r="A73" s="79">
        <v>13.01</v>
      </c>
      <c r="B73" s="75" t="s">
        <v>175</v>
      </c>
      <c r="C73" s="55" t="s">
        <v>181</v>
      </c>
      <c r="D73" s="78">
        <v>150</v>
      </c>
      <c r="E73" s="78" t="s">
        <v>130</v>
      </c>
      <c r="F73" s="47"/>
      <c r="G73" s="26"/>
      <c r="H73" s="20"/>
      <c r="I73" s="19" t="s">
        <v>35</v>
      </c>
      <c r="J73" s="21">
        <f t="shared" si="0"/>
        <v>1</v>
      </c>
      <c r="K73" s="22" t="s">
        <v>41</v>
      </c>
      <c r="L73" s="22" t="s">
        <v>7</v>
      </c>
      <c r="M73" s="48"/>
      <c r="N73" s="42"/>
      <c r="O73" s="42"/>
      <c r="P73" s="46"/>
      <c r="Q73" s="42"/>
      <c r="R73" s="42"/>
      <c r="S73" s="43"/>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5">
        <f>total_amount_ba($B$2,$D$2,D73,F73,J73,K73,M73)</f>
        <v>0</v>
      </c>
      <c r="BB73" s="45">
        <f>BA73+SUM(N73:AZ73)</f>
        <v>0</v>
      </c>
      <c r="BC73" s="23" t="str">
        <f>SpellNumber(L73,BB73)</f>
        <v>INR Zero Only</v>
      </c>
      <c r="IE73" s="25">
        <v>1.01</v>
      </c>
      <c r="IF73" s="25" t="s">
        <v>36</v>
      </c>
      <c r="IG73" s="25" t="s">
        <v>33</v>
      </c>
      <c r="IH73" s="25">
        <v>123.223</v>
      </c>
      <c r="II73" s="25" t="s">
        <v>34</v>
      </c>
    </row>
    <row r="74" spans="1:243" s="24" customFormat="1" ht="23.25" customHeight="1">
      <c r="A74" s="79">
        <v>13.02</v>
      </c>
      <c r="B74" s="75" t="s">
        <v>176</v>
      </c>
      <c r="C74" s="55" t="s">
        <v>182</v>
      </c>
      <c r="D74" s="78">
        <v>150</v>
      </c>
      <c r="E74" s="78" t="s">
        <v>130</v>
      </c>
      <c r="F74" s="47"/>
      <c r="G74" s="26"/>
      <c r="H74" s="20"/>
      <c r="I74" s="19" t="s">
        <v>35</v>
      </c>
      <c r="J74" s="21">
        <f>IF(I74="Less(-)",-1,1)</f>
        <v>1</v>
      </c>
      <c r="K74" s="22" t="s">
        <v>41</v>
      </c>
      <c r="L74" s="22" t="s">
        <v>7</v>
      </c>
      <c r="M74" s="48"/>
      <c r="N74" s="42"/>
      <c r="O74" s="42"/>
      <c r="P74" s="46"/>
      <c r="Q74" s="42"/>
      <c r="R74" s="42"/>
      <c r="S74" s="43"/>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5">
        <f>total_amount_ba($B$2,$D$2,D74,F74,J74,K74,M74)</f>
        <v>0</v>
      </c>
      <c r="BB74" s="45">
        <f>BA74+SUM(N74:AZ74)</f>
        <v>0</v>
      </c>
      <c r="BC74" s="23" t="str">
        <f>SpellNumber(L74,BB74)</f>
        <v>INR Zero Only</v>
      </c>
      <c r="IE74" s="25">
        <v>1.01</v>
      </c>
      <c r="IF74" s="25" t="s">
        <v>36</v>
      </c>
      <c r="IG74" s="25" t="s">
        <v>33</v>
      </c>
      <c r="IH74" s="25">
        <v>123.223</v>
      </c>
      <c r="II74" s="25" t="s">
        <v>34</v>
      </c>
    </row>
    <row r="75" spans="1:243" s="24" customFormat="1" ht="91.5" customHeight="1">
      <c r="A75" s="80">
        <v>14</v>
      </c>
      <c r="B75" s="75" t="s">
        <v>177</v>
      </c>
      <c r="C75" s="55" t="s">
        <v>183</v>
      </c>
      <c r="D75" s="78">
        <v>3</v>
      </c>
      <c r="E75" s="78" t="s">
        <v>131</v>
      </c>
      <c r="F75" s="47"/>
      <c r="G75" s="26"/>
      <c r="H75" s="20"/>
      <c r="I75" s="19" t="s">
        <v>35</v>
      </c>
      <c r="J75" s="21">
        <f t="shared" si="0"/>
        <v>1</v>
      </c>
      <c r="K75" s="22" t="s">
        <v>41</v>
      </c>
      <c r="L75" s="22" t="s">
        <v>7</v>
      </c>
      <c r="M75" s="48"/>
      <c r="N75" s="42"/>
      <c r="O75" s="42"/>
      <c r="P75" s="46"/>
      <c r="Q75" s="42"/>
      <c r="R75" s="42"/>
      <c r="S75" s="43"/>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5">
        <f>total_amount_ba($B$2,$D$2,D75,F75,J75,K75,M75)</f>
        <v>0</v>
      </c>
      <c r="BB75" s="45">
        <f>BA75+SUM(N75:AZ75)</f>
        <v>0</v>
      </c>
      <c r="BC75" s="23" t="str">
        <f>SpellNumber(L75,BB75)</f>
        <v>INR Zero Only</v>
      </c>
      <c r="IE75" s="25">
        <v>1.01</v>
      </c>
      <c r="IF75" s="25" t="s">
        <v>36</v>
      </c>
      <c r="IG75" s="25" t="s">
        <v>33</v>
      </c>
      <c r="IH75" s="25">
        <v>123.223</v>
      </c>
      <c r="II75" s="25" t="s">
        <v>34</v>
      </c>
    </row>
    <row r="76" spans="1:243" s="24" customFormat="1" ht="33" customHeight="1">
      <c r="A76" s="59" t="s">
        <v>39</v>
      </c>
      <c r="B76" s="60"/>
      <c r="C76" s="56"/>
      <c r="D76" s="71"/>
      <c r="E76" s="63"/>
      <c r="F76" s="64"/>
      <c r="G76" s="64"/>
      <c r="H76" s="65"/>
      <c r="I76" s="65"/>
      <c r="J76" s="65"/>
      <c r="K76" s="65"/>
      <c r="L76" s="66"/>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49">
        <f>SUM(BA14:BA75)</f>
        <v>0</v>
      </c>
      <c r="BB76" s="49">
        <f>SUM(BB14:BB17)</f>
        <v>0</v>
      </c>
      <c r="BC76" s="23"/>
      <c r="IE76" s="25">
        <v>4</v>
      </c>
      <c r="IF76" s="25" t="s">
        <v>37</v>
      </c>
      <c r="IG76" s="25" t="s">
        <v>38</v>
      </c>
      <c r="IH76" s="25">
        <v>10</v>
      </c>
      <c r="II76" s="25" t="s">
        <v>34</v>
      </c>
    </row>
    <row r="77" spans="1:243" s="33" customFormat="1" ht="23.25" customHeight="1" hidden="1">
      <c r="A77" s="60" t="s">
        <v>43</v>
      </c>
      <c r="B77" s="61"/>
      <c r="C77" s="57"/>
      <c r="D77" s="72"/>
      <c r="E77" s="58" t="s">
        <v>40</v>
      </c>
      <c r="F77" s="40"/>
      <c r="G77" s="28"/>
      <c r="H77" s="29"/>
      <c r="I77" s="29"/>
      <c r="J77" s="29"/>
      <c r="K77" s="30"/>
      <c r="L77" s="31"/>
      <c r="M77" s="32"/>
      <c r="O77" s="24"/>
      <c r="P77" s="24"/>
      <c r="Q77" s="24"/>
      <c r="R77" s="24"/>
      <c r="S77" s="24"/>
      <c r="BA77" s="38">
        <f>IF(ISBLANK(F77),0,IF(E77="Excess (+)",ROUND(BA76+(BA76*F77),2),IF(E77="Less (-)",ROUND(BA76+(BA76*F77*(-1)),2),0)))</f>
        <v>0</v>
      </c>
      <c r="BB77" s="39">
        <f>ROUND(BA77,0)</f>
        <v>0</v>
      </c>
      <c r="BC77" s="23" t="str">
        <f>SpellNumber(L77,BB77)</f>
        <v> Zero Only</v>
      </c>
      <c r="IE77" s="34"/>
      <c r="IF77" s="34"/>
      <c r="IG77" s="34"/>
      <c r="IH77" s="34"/>
      <c r="II77" s="34"/>
    </row>
    <row r="78" spans="1:243" s="33" customFormat="1" ht="51" customHeight="1">
      <c r="A78" s="59" t="s">
        <v>42</v>
      </c>
      <c r="B78" s="59"/>
      <c r="C78" s="86" t="str">
        <f>SpellNumber($E$2,BA76)</f>
        <v>INR Zero Only</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8"/>
      <c r="IE78" s="34"/>
      <c r="IF78" s="34"/>
      <c r="IG78" s="34"/>
      <c r="IH78" s="34"/>
      <c r="II78" s="34"/>
    </row>
    <row r="79" spans="3:243" s="14" customFormat="1" ht="14.25">
      <c r="C79" s="54"/>
      <c r="D79" s="73"/>
      <c r="E79" s="54"/>
      <c r="F79" s="35"/>
      <c r="G79" s="35"/>
      <c r="H79" s="35"/>
      <c r="I79" s="35"/>
      <c r="J79" s="35"/>
      <c r="K79" s="35"/>
      <c r="L79" s="35"/>
      <c r="M79" s="35"/>
      <c r="O79" s="35"/>
      <c r="BA79" s="35"/>
      <c r="BC79" s="35"/>
      <c r="IE79" s="15"/>
      <c r="IF79" s="15"/>
      <c r="IG79" s="15"/>
      <c r="IH79" s="15"/>
      <c r="II79" s="15"/>
    </row>
  </sheetData>
  <sheetProtection password="E47B" sheet="1"/>
  <mergeCells count="8">
    <mergeCell ref="A9:BC9"/>
    <mergeCell ref="C78:BC78"/>
    <mergeCell ref="A1:L1"/>
    <mergeCell ref="A4:BC4"/>
    <mergeCell ref="A5:BC5"/>
    <mergeCell ref="A6:BC6"/>
    <mergeCell ref="A7:BC7"/>
    <mergeCell ref="B8:BC8"/>
  </mergeCells>
  <dataValidations count="21">
    <dataValidation type="decimal" allowBlank="1" showInputMessage="1" showErrorMessage="1" errorTitle="Invalid Entry" error="Only Numeric Values are allowed. " sqref="A14:A75">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8 F14:F20 F30:F41 F48:F50 F22:F28 F43:F46 F63:F71 D52:D54 F52:F56 F58:F60 F73:F75">
      <formula1>0</formula1>
      <formula2>999999999999999</formula2>
    </dataValidation>
    <dataValidation allowBlank="1" showInputMessage="1" showErrorMessage="1" promptTitle="Units" prompt="Please enter Units in text" sqref="E14:E18 E50 E52:E54"/>
    <dataValidation type="decimal" allowBlank="1" showInputMessage="1" showErrorMessage="1" promptTitle="Rate Entry" prompt="Please enter the Inspection Charges in Rupees for this item. " errorTitle="Invaid Entry" error="Only Numeric Values are allowed. " sqref="Q14:Q20 Q30:Q41 Q48:Q50 Q43:Q46 Q63:Q71 Q22:Q28 Q52:Q56 Q58:Q60 Q73:Q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R30:R41 R48:R50 R43:R46 R63:R71 R22:R28 R52:R56 R58:R60 R73:R7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4:O20 N30:O41 N48:O50 N43:O46 N63:O71 N22:O28 N52:O56 N58:O60 N73:O75">
      <formula1>0</formula1>
      <formula2>999999999999999</formula2>
    </dataValidation>
    <dataValidation type="list" showInputMessage="1" showErrorMessage="1" sqref="I14:I20 I30:I41 I48:I50 I43:I46 I63:I71 I22:I28 I52:I56 I58:I60 I73:I75">
      <formula1>"Excess(+), Less(-)"</formula1>
    </dataValidation>
    <dataValidation allowBlank="1" showInputMessage="1" showErrorMessage="1" promptTitle="Addition / Deduction" prompt="Please Choose the correct One" sqref="J14:J20 J30:J41 J48:J50 J43:J46 J63:J71 J22:J28 J52:J56 J58:J60 J73:J75"/>
    <dataValidation type="list" allowBlank="1" showInputMessage="1" showErrorMessage="1" sqref="K14:K20 K30:K41 K48:K50 K43:K46 K63:K71 K22:K28 K52:K56 K58:K60 K73:K75">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4:H20 G30:H41 G48:H50 G43:H46 G63:H71 G22:H28 G52:H56 G58:H60 G73:H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0 M30:M41 M48:M50 M43:M46 M63:M71 M22:M28 M52:M56 M58:M60 M73:M75">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7">
      <formula1>IF(E77&lt;&gt;"Select",0,-1)</formula1>
      <formula2>IF(E77&lt;&gt;"Select",99.99,-1)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IF(E77&lt;&gt;"Select",99.9,0)</formula2>
    </dataValidation>
    <dataValidation type="list" showInputMessage="1" showErrorMessage="1" promptTitle="Less or Excess" prompt="Please select either LESS  ( - )  or  EXCESS  ( + )" errorTitle="Please enter valid values only" error="Please select either LESS ( - ) or  EXCESS  ( + )" sqref="E77">
      <formula1>IF(ISBLANK(F77),$A$3:$C$3,$B$3:$C$3)</formula1>
    </dataValidation>
    <dataValidation type="list" showInputMessage="1" showErrorMessage="1" promptTitle="Option C1 or D1" prompt="Please select the Option C1 or Option D1" errorTitle="Please enter valid values only" error="Please select the Option C1 or Option D1" sqref="D7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list" allowBlank="1" showInputMessage="1" showErrorMessage="1" sqref="L61 L62 L63 L64 L65 L66 L67 L68 L69 L70 L71 L72 L73 L74 L13 L14 L15 L16 L17 L18 L19 L20 L21 L22 L23 L24 L25 L26 L27 L28 L29 L30 L31 L32 L33 L34 L35 L36 L37 L38 L39 L40 L41 L42 L43 L44 L45 L46 L47 L48 L49 L50 L51 L52 L53 L54 L55 L56 L57 L58 L59 L60 L75">
      <formula1>"INR"</formula1>
    </dataValidation>
    <dataValidation allowBlank="1" showInputMessage="1" showErrorMessage="1" promptTitle="Itemcode/Make" prompt="Please enter text" sqref="C13:C75"/>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codeName="Sheet19">
    <tabColor theme="4" tint="-0.4999699890613556"/>
  </sheetPr>
  <dimension ref="A1:II52"/>
  <sheetViews>
    <sheetView showGridLines="0" view="pageBreakPreview" zoomScale="60" zoomScaleNormal="60" zoomScalePageLayoutView="0" workbookViewId="0" topLeftCell="A41">
      <selection activeCell="B8" sqref="B8:BC8"/>
    </sheetView>
  </sheetViews>
  <sheetFormatPr defaultColWidth="9.140625" defaultRowHeight="15"/>
  <cols>
    <col min="1" max="1" width="16.140625" style="35" customWidth="1"/>
    <col min="2" max="2" width="53.421875" style="35" customWidth="1"/>
    <col min="3" max="3" width="13.140625" style="54" hidden="1" customWidth="1"/>
    <col min="4" max="4" width="16.28125" style="73" customWidth="1"/>
    <col min="5" max="5" width="14.2812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28125" style="35" hidden="1" customWidth="1"/>
    <col min="13" max="13" width="25.710937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4.421875" style="35" customWidth="1"/>
    <col min="54" max="54" width="18.8515625" style="35" hidden="1" customWidth="1"/>
    <col min="55" max="55" width="31.7109375" style="35" customWidth="1"/>
    <col min="56" max="238" width="9.140625" style="35" customWidth="1"/>
    <col min="239" max="243" width="9.140625" style="37" customWidth="1"/>
    <col min="244" max="16384" width="9.140625" style="35" customWidth="1"/>
  </cols>
  <sheetData>
    <row r="1" spans="1:243" s="1" customFormat="1" ht="25.5" customHeight="1">
      <c r="A1" s="89" t="str">
        <f>B2&amp;" BoQ"</f>
        <v>Item Rate BoQ</v>
      </c>
      <c r="B1" s="89"/>
      <c r="C1" s="89"/>
      <c r="D1" s="89"/>
      <c r="E1" s="89"/>
      <c r="F1" s="89"/>
      <c r="G1" s="89"/>
      <c r="H1" s="89"/>
      <c r="I1" s="89"/>
      <c r="J1" s="89"/>
      <c r="K1" s="89"/>
      <c r="L1" s="89"/>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0" t="s">
        <v>53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7"/>
      <c r="IF4" s="7"/>
      <c r="IG4" s="7"/>
      <c r="IH4" s="7"/>
      <c r="II4" s="7"/>
    </row>
    <row r="5" spans="1:243" s="6" customFormat="1" ht="30.75" customHeight="1">
      <c r="A5" s="90" t="s">
        <v>220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7"/>
      <c r="IF5" s="7"/>
      <c r="IG5" s="7"/>
      <c r="IH5" s="7"/>
      <c r="II5" s="7"/>
    </row>
    <row r="6" spans="1:243" s="6" customFormat="1" ht="30.75" customHeight="1">
      <c r="A6" s="90" t="s">
        <v>50</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7"/>
      <c r="IF6" s="7"/>
      <c r="IG6" s="7"/>
      <c r="IH6" s="7"/>
      <c r="II6" s="7"/>
    </row>
    <row r="7" spans="1:243" s="6" customFormat="1" ht="29.25" customHeight="1" hidden="1">
      <c r="A7" s="91" t="s">
        <v>10</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7"/>
      <c r="IF7" s="7"/>
      <c r="IG7" s="7"/>
      <c r="IH7" s="7"/>
      <c r="II7" s="7"/>
    </row>
    <row r="8" spans="1:243" s="9" customFormat="1" ht="65.25" customHeight="1">
      <c r="A8" s="8" t="s">
        <v>44</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10"/>
      <c r="IF8" s="10"/>
      <c r="IG8" s="10"/>
      <c r="IH8" s="10"/>
      <c r="II8" s="10"/>
    </row>
    <row r="9" spans="1:243" s="11" customFormat="1" ht="61.5" customHeight="1">
      <c r="A9" s="83" t="s">
        <v>11</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79.5" customHeight="1">
      <c r="A13" s="53">
        <v>1</v>
      </c>
      <c r="B13" s="74" t="s">
        <v>207</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33.75" customHeight="1">
      <c r="A14" s="79">
        <v>1.01</v>
      </c>
      <c r="B14" s="75" t="s">
        <v>184</v>
      </c>
      <c r="C14" s="55" t="s">
        <v>47</v>
      </c>
      <c r="D14" s="78">
        <v>1</v>
      </c>
      <c r="E14" s="78" t="s">
        <v>55</v>
      </c>
      <c r="F14" s="47"/>
      <c r="G14" s="26"/>
      <c r="H14" s="20"/>
      <c r="I14" s="19" t="s">
        <v>35</v>
      </c>
      <c r="J14" s="21">
        <f aca="true" t="shared" si="0" ref="J14:J42">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total_amount_ba($B$2,$D$2,D14,F14,J14,K14,M14)</f>
        <v>0</v>
      </c>
      <c r="BB14" s="45">
        <f>BA14+SUM(N14:AZ14)</f>
        <v>0</v>
      </c>
      <c r="BC14" s="23" t="str">
        <f>SpellNumber(L14,BB14)</f>
        <v>INR Zero Only</v>
      </c>
      <c r="IE14" s="25">
        <v>1.01</v>
      </c>
      <c r="IF14" s="25" t="s">
        <v>36</v>
      </c>
      <c r="IG14" s="25" t="s">
        <v>33</v>
      </c>
      <c r="IH14" s="25">
        <v>123.223</v>
      </c>
      <c r="II14" s="25" t="s">
        <v>34</v>
      </c>
    </row>
    <row r="15" spans="1:243" s="24" customFormat="1" ht="32.25" customHeight="1">
      <c r="A15" s="79">
        <v>1.02</v>
      </c>
      <c r="B15" s="75" t="s">
        <v>133</v>
      </c>
      <c r="C15" s="55" t="s">
        <v>48</v>
      </c>
      <c r="D15" s="78">
        <v>3</v>
      </c>
      <c r="E15" s="78" t="s">
        <v>111</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33" customHeight="1">
      <c r="A16" s="79">
        <v>1.03</v>
      </c>
      <c r="B16" s="75" t="s">
        <v>126</v>
      </c>
      <c r="C16" s="55" t="s">
        <v>56</v>
      </c>
      <c r="D16" s="78">
        <v>3</v>
      </c>
      <c r="E16" s="78" t="s">
        <v>55</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33.75" customHeight="1">
      <c r="A17" s="79">
        <v>1.04</v>
      </c>
      <c r="B17" s="75" t="s">
        <v>127</v>
      </c>
      <c r="C17" s="55" t="s">
        <v>57</v>
      </c>
      <c r="D17" s="78">
        <v>3</v>
      </c>
      <c r="E17" s="78" t="s">
        <v>111</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total_amount_ba($B$2,$D$2,D17,F17,J17,K17,M17)</f>
        <v>0</v>
      </c>
      <c r="BB17" s="45">
        <f>BA17+SUM(N17:AZ17)</f>
        <v>0</v>
      </c>
      <c r="BC17" s="23" t="str">
        <f>SpellNumber(L17,BB17)</f>
        <v>INR Zero Only</v>
      </c>
      <c r="IE17" s="25">
        <v>1.01</v>
      </c>
      <c r="IF17" s="25" t="s">
        <v>36</v>
      </c>
      <c r="IG17" s="25" t="s">
        <v>33</v>
      </c>
      <c r="IH17" s="25">
        <v>123.223</v>
      </c>
      <c r="II17" s="25" t="s">
        <v>34</v>
      </c>
    </row>
    <row r="18" spans="1:243" s="24" customFormat="1" ht="27" customHeight="1">
      <c r="A18" s="79">
        <v>1.05</v>
      </c>
      <c r="B18" s="75" t="s">
        <v>128</v>
      </c>
      <c r="C18" s="55" t="s">
        <v>58</v>
      </c>
      <c r="D18" s="78">
        <v>8</v>
      </c>
      <c r="E18" s="78" t="s">
        <v>111</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total_amount_ba($B$2,$D$2,D18,F18,J18,K18,M18)</f>
        <v>0</v>
      </c>
      <c r="BB18" s="45">
        <f>BA18+SUM(N18:AZ18)</f>
        <v>0</v>
      </c>
      <c r="BC18" s="23" t="str">
        <f>SpellNumber(L18,BB18)</f>
        <v>INR Zero Only</v>
      </c>
      <c r="IE18" s="25">
        <v>1.01</v>
      </c>
      <c r="IF18" s="25" t="s">
        <v>36</v>
      </c>
      <c r="IG18" s="25" t="s">
        <v>33</v>
      </c>
      <c r="IH18" s="25">
        <v>123.223</v>
      </c>
      <c r="II18" s="25" t="s">
        <v>34</v>
      </c>
    </row>
    <row r="19" spans="1:243" s="14" customFormat="1" ht="63" customHeight="1">
      <c r="A19" s="53">
        <v>2</v>
      </c>
      <c r="B19" s="76" t="s">
        <v>185</v>
      </c>
      <c r="C19" s="55" t="s">
        <v>59</v>
      </c>
      <c r="D19" s="70"/>
      <c r="E19" s="53"/>
      <c r="F19" s="18"/>
      <c r="G19" s="18"/>
      <c r="H19" s="18"/>
      <c r="I19" s="18"/>
      <c r="J19" s="18"/>
      <c r="K19" s="18"/>
      <c r="L19" s="18"/>
      <c r="M19" s="18"/>
      <c r="N19" s="18"/>
      <c r="O19" s="18"/>
      <c r="P19" s="18"/>
      <c r="Q19" s="18"/>
      <c r="R19" s="18"/>
      <c r="S19" s="13"/>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62"/>
      <c r="BB19" s="62"/>
      <c r="BC19" s="18"/>
      <c r="IE19" s="15"/>
      <c r="IF19" s="15"/>
      <c r="IG19" s="15"/>
      <c r="IH19" s="15"/>
      <c r="II19" s="15"/>
    </row>
    <row r="20" spans="1:243" s="24" customFormat="1" ht="33" customHeight="1">
      <c r="A20" s="79">
        <v>2.01</v>
      </c>
      <c r="B20" s="82" t="s">
        <v>186</v>
      </c>
      <c r="C20" s="55" t="s">
        <v>60</v>
      </c>
      <c r="D20" s="78">
        <v>1</v>
      </c>
      <c r="E20" s="78" t="s">
        <v>111</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aca="true" t="shared" si="1" ref="BA20:BA28">total_amount_ba($B$2,$D$2,D20,F20,J20,K20,M20)</f>
        <v>0</v>
      </c>
      <c r="BB20" s="45">
        <f aca="true" t="shared" si="2" ref="BB20:BB28">BA20+SUM(N20:AZ20)</f>
        <v>0</v>
      </c>
      <c r="BC20" s="23" t="str">
        <f aca="true" t="shared" si="3" ref="BC20:BC28">SpellNumber(L20,BB20)</f>
        <v>INR Zero Only</v>
      </c>
      <c r="IE20" s="25">
        <v>1.01</v>
      </c>
      <c r="IF20" s="25" t="s">
        <v>36</v>
      </c>
      <c r="IG20" s="25" t="s">
        <v>33</v>
      </c>
      <c r="IH20" s="25">
        <v>123.223</v>
      </c>
      <c r="II20" s="25" t="s">
        <v>34</v>
      </c>
    </row>
    <row r="21" spans="1:243" s="24" customFormat="1" ht="33" customHeight="1">
      <c r="A21" s="79">
        <v>2.02</v>
      </c>
      <c r="B21" s="82" t="s">
        <v>187</v>
      </c>
      <c r="C21" s="55" t="s">
        <v>61</v>
      </c>
      <c r="D21" s="78">
        <v>3</v>
      </c>
      <c r="E21" s="78" t="s">
        <v>111</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1"/>
        <v>0</v>
      </c>
      <c r="BB21" s="45">
        <f t="shared" si="2"/>
        <v>0</v>
      </c>
      <c r="BC21" s="23" t="str">
        <f t="shared" si="3"/>
        <v>INR Zero Only</v>
      </c>
      <c r="IE21" s="25">
        <v>1.01</v>
      </c>
      <c r="IF21" s="25" t="s">
        <v>36</v>
      </c>
      <c r="IG21" s="25" t="s">
        <v>33</v>
      </c>
      <c r="IH21" s="25">
        <v>123.223</v>
      </c>
      <c r="II21" s="25" t="s">
        <v>34</v>
      </c>
    </row>
    <row r="22" spans="1:243" s="24" customFormat="1" ht="32.25" customHeight="1">
      <c r="A22" s="79">
        <v>2.03</v>
      </c>
      <c r="B22" s="82" t="s">
        <v>126</v>
      </c>
      <c r="C22" s="55" t="s">
        <v>62</v>
      </c>
      <c r="D22" s="78">
        <v>3</v>
      </c>
      <c r="E22" s="78" t="s">
        <v>111</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1"/>
        <v>0</v>
      </c>
      <c r="BB22" s="45">
        <f t="shared" si="2"/>
        <v>0</v>
      </c>
      <c r="BC22" s="23" t="str">
        <f t="shared" si="3"/>
        <v>INR Zero Only</v>
      </c>
      <c r="IE22" s="25">
        <v>1.01</v>
      </c>
      <c r="IF22" s="25" t="s">
        <v>36</v>
      </c>
      <c r="IG22" s="25" t="s">
        <v>33</v>
      </c>
      <c r="IH22" s="25">
        <v>123.223</v>
      </c>
      <c r="II22" s="25" t="s">
        <v>34</v>
      </c>
    </row>
    <row r="23" spans="1:243" s="24" customFormat="1" ht="39.75" customHeight="1">
      <c r="A23" s="79">
        <v>2.04</v>
      </c>
      <c r="B23" s="82" t="s">
        <v>127</v>
      </c>
      <c r="C23" s="55" t="s">
        <v>63</v>
      </c>
      <c r="D23" s="78">
        <v>3</v>
      </c>
      <c r="E23" s="78" t="s">
        <v>111</v>
      </c>
      <c r="F23" s="47"/>
      <c r="G23" s="26"/>
      <c r="H23" s="20"/>
      <c r="I23" s="19" t="s">
        <v>35</v>
      </c>
      <c r="J23" s="21">
        <f t="shared" si="0"/>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1"/>
        <v>0</v>
      </c>
      <c r="BB23" s="45">
        <f t="shared" si="2"/>
        <v>0</v>
      </c>
      <c r="BC23" s="23" t="str">
        <f t="shared" si="3"/>
        <v>INR Zero Only</v>
      </c>
      <c r="IE23" s="25">
        <v>1.01</v>
      </c>
      <c r="IF23" s="25" t="s">
        <v>36</v>
      </c>
      <c r="IG23" s="25" t="s">
        <v>33</v>
      </c>
      <c r="IH23" s="25">
        <v>123.223</v>
      </c>
      <c r="II23" s="25" t="s">
        <v>34</v>
      </c>
    </row>
    <row r="24" spans="1:243" s="24" customFormat="1" ht="37.5" customHeight="1">
      <c r="A24" s="79">
        <v>2.05</v>
      </c>
      <c r="B24" s="82" t="s">
        <v>128</v>
      </c>
      <c r="C24" s="55" t="s">
        <v>64</v>
      </c>
      <c r="D24" s="78">
        <v>8</v>
      </c>
      <c r="E24" s="78" t="s">
        <v>111</v>
      </c>
      <c r="F24" s="47"/>
      <c r="G24" s="26"/>
      <c r="H24" s="20"/>
      <c r="I24" s="19" t="s">
        <v>35</v>
      </c>
      <c r="J24" s="21">
        <f t="shared" si="0"/>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1"/>
        <v>0</v>
      </c>
      <c r="BB24" s="45">
        <f t="shared" si="2"/>
        <v>0</v>
      </c>
      <c r="BC24" s="23" t="str">
        <f t="shared" si="3"/>
        <v>INR Zero Only</v>
      </c>
      <c r="IE24" s="25">
        <v>1.01</v>
      </c>
      <c r="IF24" s="25" t="s">
        <v>36</v>
      </c>
      <c r="IG24" s="25" t="s">
        <v>33</v>
      </c>
      <c r="IH24" s="25">
        <v>123.223</v>
      </c>
      <c r="II24" s="25" t="s">
        <v>34</v>
      </c>
    </row>
    <row r="25" spans="1:243" s="14" customFormat="1" ht="64.5" customHeight="1">
      <c r="A25" s="53">
        <v>3</v>
      </c>
      <c r="B25" s="76" t="s">
        <v>208</v>
      </c>
      <c r="C25" s="55" t="s">
        <v>65</v>
      </c>
      <c r="D25" s="70"/>
      <c r="E25" s="53"/>
      <c r="F25" s="18"/>
      <c r="G25" s="18"/>
      <c r="H25" s="18"/>
      <c r="I25" s="18"/>
      <c r="J25" s="18"/>
      <c r="K25" s="18"/>
      <c r="L25" s="18"/>
      <c r="M25" s="18"/>
      <c r="N25" s="18"/>
      <c r="O25" s="18"/>
      <c r="P25" s="18"/>
      <c r="Q25" s="18"/>
      <c r="R25" s="18"/>
      <c r="S25" s="13"/>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62"/>
      <c r="BB25" s="62"/>
      <c r="BC25" s="18"/>
      <c r="IE25" s="15"/>
      <c r="IF25" s="15"/>
      <c r="IG25" s="15"/>
      <c r="IH25" s="15"/>
      <c r="II25" s="15"/>
    </row>
    <row r="26" spans="1:243" s="24" customFormat="1" ht="36" customHeight="1">
      <c r="A26" s="81">
        <v>3.01</v>
      </c>
      <c r="B26" s="75" t="s">
        <v>188</v>
      </c>
      <c r="C26" s="55" t="s">
        <v>66</v>
      </c>
      <c r="D26" s="78">
        <v>6</v>
      </c>
      <c r="E26" s="78" t="s">
        <v>111</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1"/>
        <v>0</v>
      </c>
      <c r="BB26" s="45">
        <f t="shared" si="2"/>
        <v>0</v>
      </c>
      <c r="BC26" s="23" t="str">
        <f t="shared" si="3"/>
        <v>INR Zero Only</v>
      </c>
      <c r="IE26" s="25">
        <v>1.01</v>
      </c>
      <c r="IF26" s="25" t="s">
        <v>36</v>
      </c>
      <c r="IG26" s="25" t="s">
        <v>33</v>
      </c>
      <c r="IH26" s="25">
        <v>123.223</v>
      </c>
      <c r="II26" s="25" t="s">
        <v>34</v>
      </c>
    </row>
    <row r="27" spans="1:243" s="14" customFormat="1" ht="47.25" customHeight="1">
      <c r="A27" s="53">
        <v>4</v>
      </c>
      <c r="B27" s="76" t="s">
        <v>189</v>
      </c>
      <c r="C27" s="55" t="s">
        <v>67</v>
      </c>
      <c r="D27" s="70"/>
      <c r="E27" s="53"/>
      <c r="F27" s="18"/>
      <c r="G27" s="18"/>
      <c r="H27" s="18"/>
      <c r="I27" s="18"/>
      <c r="J27" s="18"/>
      <c r="K27" s="18"/>
      <c r="L27" s="18"/>
      <c r="M27" s="18"/>
      <c r="N27" s="18"/>
      <c r="O27" s="18"/>
      <c r="P27" s="18"/>
      <c r="Q27" s="18"/>
      <c r="R27" s="18"/>
      <c r="S27" s="13"/>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62"/>
      <c r="BB27" s="62"/>
      <c r="BC27" s="18"/>
      <c r="IE27" s="15"/>
      <c r="IF27" s="15"/>
      <c r="IG27" s="15"/>
      <c r="IH27" s="15"/>
      <c r="II27" s="15"/>
    </row>
    <row r="28" spans="1:243" s="24" customFormat="1" ht="33.75" customHeight="1">
      <c r="A28" s="81">
        <v>4.01</v>
      </c>
      <c r="B28" s="75" t="s">
        <v>188</v>
      </c>
      <c r="C28" s="55" t="s">
        <v>68</v>
      </c>
      <c r="D28" s="78">
        <v>6</v>
      </c>
      <c r="E28" s="78" t="s">
        <v>131</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1"/>
        <v>0</v>
      </c>
      <c r="BB28" s="45">
        <f t="shared" si="2"/>
        <v>0</v>
      </c>
      <c r="BC28" s="23" t="str">
        <f t="shared" si="3"/>
        <v>INR Zero Only</v>
      </c>
      <c r="IE28" s="25">
        <v>1.01</v>
      </c>
      <c r="IF28" s="25" t="s">
        <v>36</v>
      </c>
      <c r="IG28" s="25" t="s">
        <v>33</v>
      </c>
      <c r="IH28" s="25">
        <v>123.223</v>
      </c>
      <c r="II28" s="25" t="s">
        <v>34</v>
      </c>
    </row>
    <row r="29" spans="1:243" s="24" customFormat="1" ht="36" customHeight="1">
      <c r="A29" s="81">
        <v>4.02</v>
      </c>
      <c r="B29" s="75" t="s">
        <v>164</v>
      </c>
      <c r="C29" s="55" t="s">
        <v>69</v>
      </c>
      <c r="D29" s="78">
        <v>3</v>
      </c>
      <c r="E29" s="78" t="s">
        <v>131</v>
      </c>
      <c r="F29" s="47"/>
      <c r="G29" s="26"/>
      <c r="H29" s="20"/>
      <c r="I29" s="19" t="s">
        <v>35</v>
      </c>
      <c r="J29" s="21">
        <f>IF(I29="Less(-)",-1,1)</f>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36</v>
      </c>
      <c r="IG29" s="25" t="s">
        <v>33</v>
      </c>
      <c r="IH29" s="25">
        <v>123.223</v>
      </c>
      <c r="II29" s="25" t="s">
        <v>34</v>
      </c>
    </row>
    <row r="30" spans="1:243" s="24" customFormat="1" ht="72.75" customHeight="1">
      <c r="A30" s="80">
        <v>5</v>
      </c>
      <c r="B30" s="76" t="s">
        <v>198</v>
      </c>
      <c r="C30" s="55" t="s">
        <v>70</v>
      </c>
      <c r="D30" s="78">
        <v>2</v>
      </c>
      <c r="E30" s="78" t="s">
        <v>111</v>
      </c>
      <c r="F30" s="47"/>
      <c r="G30" s="26"/>
      <c r="H30" s="20"/>
      <c r="I30" s="19" t="s">
        <v>35</v>
      </c>
      <c r="J30" s="21">
        <f>IF(I30="Less(-)",-1,1)</f>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36</v>
      </c>
      <c r="IG30" s="25" t="s">
        <v>33</v>
      </c>
      <c r="IH30" s="25">
        <v>123.223</v>
      </c>
      <c r="II30" s="25" t="s">
        <v>34</v>
      </c>
    </row>
    <row r="31" spans="1:243" s="14" customFormat="1" ht="37.5" customHeight="1">
      <c r="A31" s="53">
        <v>6</v>
      </c>
      <c r="B31" s="76" t="s">
        <v>134</v>
      </c>
      <c r="C31" s="55" t="s">
        <v>71</v>
      </c>
      <c r="D31" s="70"/>
      <c r="E31" s="53"/>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2"/>
      <c r="BB31" s="62"/>
      <c r="BC31" s="18"/>
      <c r="IE31" s="15"/>
      <c r="IF31" s="15"/>
      <c r="IG31" s="15"/>
      <c r="IH31" s="15"/>
      <c r="II31" s="15"/>
    </row>
    <row r="32" spans="1:243" s="24" customFormat="1" ht="54.75" customHeight="1">
      <c r="A32" s="79">
        <v>6.01</v>
      </c>
      <c r="B32" s="75" t="s">
        <v>190</v>
      </c>
      <c r="C32" s="55" t="s">
        <v>72</v>
      </c>
      <c r="D32" s="78">
        <v>18</v>
      </c>
      <c r="E32" s="78" t="s">
        <v>111</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69" customHeight="1">
      <c r="A33" s="79">
        <v>6.02</v>
      </c>
      <c r="B33" s="75" t="s">
        <v>199</v>
      </c>
      <c r="C33" s="55" t="s">
        <v>73</v>
      </c>
      <c r="D33" s="78">
        <v>1</v>
      </c>
      <c r="E33" s="78" t="s">
        <v>129</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24" customFormat="1" ht="36" customHeight="1">
      <c r="A34" s="79">
        <v>6.03</v>
      </c>
      <c r="B34" s="75" t="s">
        <v>191</v>
      </c>
      <c r="C34" s="55" t="s">
        <v>74</v>
      </c>
      <c r="D34" s="78">
        <v>300</v>
      </c>
      <c r="E34" s="78" t="s">
        <v>130</v>
      </c>
      <c r="F34" s="47"/>
      <c r="G34" s="26"/>
      <c r="H34" s="20"/>
      <c r="I34" s="19" t="s">
        <v>35</v>
      </c>
      <c r="J34" s="21">
        <f>IF(I34="Less(-)",-1,1)</f>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36</v>
      </c>
      <c r="IG34" s="25" t="s">
        <v>33</v>
      </c>
      <c r="IH34" s="25">
        <v>123.223</v>
      </c>
      <c r="II34" s="25" t="s">
        <v>34</v>
      </c>
    </row>
    <row r="35" spans="1:243" s="14" customFormat="1" ht="60" customHeight="1">
      <c r="A35" s="53">
        <v>7</v>
      </c>
      <c r="B35" s="76" t="s">
        <v>209</v>
      </c>
      <c r="C35" s="55" t="s">
        <v>75</v>
      </c>
      <c r="D35" s="70"/>
      <c r="E35" s="53"/>
      <c r="F35" s="18"/>
      <c r="G35" s="18"/>
      <c r="H35" s="18"/>
      <c r="I35" s="18"/>
      <c r="J35" s="18"/>
      <c r="K35" s="18"/>
      <c r="L35" s="18"/>
      <c r="M35" s="18"/>
      <c r="N35" s="18"/>
      <c r="O35" s="18"/>
      <c r="P35" s="18"/>
      <c r="Q35" s="18"/>
      <c r="R35" s="18"/>
      <c r="S35" s="13"/>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62"/>
      <c r="BB35" s="62"/>
      <c r="BC35" s="18"/>
      <c r="IE35" s="15"/>
      <c r="IF35" s="15"/>
      <c r="IG35" s="15"/>
      <c r="IH35" s="15"/>
      <c r="II35" s="15"/>
    </row>
    <row r="36" spans="1:243" s="24" customFormat="1" ht="42" customHeight="1">
      <c r="A36" s="79">
        <v>7.01</v>
      </c>
      <c r="B36" s="75" t="s">
        <v>192</v>
      </c>
      <c r="C36" s="55" t="s">
        <v>76</v>
      </c>
      <c r="D36" s="78">
        <v>75</v>
      </c>
      <c r="E36" s="78" t="s">
        <v>130</v>
      </c>
      <c r="F36" s="47"/>
      <c r="G36" s="26"/>
      <c r="H36" s="20"/>
      <c r="I36" s="19" t="s">
        <v>35</v>
      </c>
      <c r="J36" s="21">
        <f t="shared" si="0"/>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36</v>
      </c>
      <c r="IG36" s="25" t="s">
        <v>33</v>
      </c>
      <c r="IH36" s="25">
        <v>123.223</v>
      </c>
      <c r="II36" s="25" t="s">
        <v>34</v>
      </c>
    </row>
    <row r="37" spans="1:243" s="24" customFormat="1" ht="29.25" customHeight="1">
      <c r="A37" s="79">
        <v>7.02</v>
      </c>
      <c r="B37" s="75" t="s">
        <v>135</v>
      </c>
      <c r="C37" s="55" t="s">
        <v>77</v>
      </c>
      <c r="D37" s="78">
        <v>75</v>
      </c>
      <c r="E37" s="78" t="s">
        <v>130</v>
      </c>
      <c r="F37" s="47"/>
      <c r="G37" s="26"/>
      <c r="H37" s="20"/>
      <c r="I37" s="19" t="s">
        <v>35</v>
      </c>
      <c r="J37" s="21">
        <f t="shared" si="0"/>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total_amount_ba($B$2,$D$2,D37,F37,J37,K37,M37)</f>
        <v>0</v>
      </c>
      <c r="BB37" s="45">
        <f>BA37+SUM(N37:AZ37)</f>
        <v>0</v>
      </c>
      <c r="BC37" s="23" t="str">
        <f>SpellNumber(L37,BB37)</f>
        <v>INR Zero Only</v>
      </c>
      <c r="IE37" s="25">
        <v>1.01</v>
      </c>
      <c r="IF37" s="25" t="s">
        <v>36</v>
      </c>
      <c r="IG37" s="25" t="s">
        <v>33</v>
      </c>
      <c r="IH37" s="25">
        <v>123.223</v>
      </c>
      <c r="II37" s="25" t="s">
        <v>34</v>
      </c>
    </row>
    <row r="38" spans="1:243" s="14" customFormat="1" ht="65.25" customHeight="1">
      <c r="A38" s="53">
        <v>8</v>
      </c>
      <c r="B38" s="76" t="s">
        <v>210</v>
      </c>
      <c r="C38" s="55" t="s">
        <v>78</v>
      </c>
      <c r="D38" s="70"/>
      <c r="E38" s="53"/>
      <c r="F38" s="18"/>
      <c r="G38" s="18"/>
      <c r="H38" s="18"/>
      <c r="I38" s="18"/>
      <c r="J38" s="18"/>
      <c r="K38" s="18"/>
      <c r="L38" s="18"/>
      <c r="M38" s="18"/>
      <c r="N38" s="18"/>
      <c r="O38" s="18"/>
      <c r="P38" s="18"/>
      <c r="Q38" s="18"/>
      <c r="R38" s="18"/>
      <c r="S38" s="13"/>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62"/>
      <c r="BB38" s="62"/>
      <c r="BC38" s="18"/>
      <c r="IE38" s="15"/>
      <c r="IF38" s="15"/>
      <c r="IG38" s="15"/>
      <c r="IH38" s="15"/>
      <c r="II38" s="15"/>
    </row>
    <row r="39" spans="1:243" s="24" customFormat="1" ht="71.25" customHeight="1">
      <c r="A39" s="79">
        <v>8.01</v>
      </c>
      <c r="B39" s="75" t="s">
        <v>193</v>
      </c>
      <c r="C39" s="55" t="s">
        <v>79</v>
      </c>
      <c r="D39" s="78">
        <v>550</v>
      </c>
      <c r="E39" s="78" t="s">
        <v>136</v>
      </c>
      <c r="F39" s="47"/>
      <c r="G39" s="26"/>
      <c r="H39" s="20"/>
      <c r="I39" s="19" t="s">
        <v>35</v>
      </c>
      <c r="J39" s="21">
        <f>IF(I39="Less(-)",-1,1)</f>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36</v>
      </c>
      <c r="IG39" s="25" t="s">
        <v>33</v>
      </c>
      <c r="IH39" s="25">
        <v>123.223</v>
      </c>
      <c r="II39" s="25" t="s">
        <v>34</v>
      </c>
    </row>
    <row r="40" spans="1:243" s="24" customFormat="1" ht="75.75" customHeight="1">
      <c r="A40" s="79">
        <v>8.02</v>
      </c>
      <c r="B40" s="75" t="s">
        <v>194</v>
      </c>
      <c r="C40" s="55" t="s">
        <v>80</v>
      </c>
      <c r="D40" s="78">
        <v>440</v>
      </c>
      <c r="E40" s="78" t="s">
        <v>136</v>
      </c>
      <c r="F40" s="47"/>
      <c r="G40" s="26"/>
      <c r="H40" s="20"/>
      <c r="I40" s="19" t="s">
        <v>35</v>
      </c>
      <c r="J40" s="21">
        <f t="shared" si="0"/>
        <v>1</v>
      </c>
      <c r="K40" s="22" t="s">
        <v>41</v>
      </c>
      <c r="L40" s="22" t="s">
        <v>7</v>
      </c>
      <c r="M40" s="48"/>
      <c r="N40" s="42"/>
      <c r="O40" s="42"/>
      <c r="P40" s="46"/>
      <c r="Q40" s="42"/>
      <c r="R40" s="42"/>
      <c r="S40" s="43"/>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5">
        <f>total_amount_ba($B$2,$D$2,D40,F40,J40,K40,M40)</f>
        <v>0</v>
      </c>
      <c r="BB40" s="45">
        <f>BA40+SUM(N40:AZ40)</f>
        <v>0</v>
      </c>
      <c r="BC40" s="23" t="str">
        <f>SpellNumber(L40,BB40)</f>
        <v>INR Zero Only</v>
      </c>
      <c r="IE40" s="25">
        <v>1.01</v>
      </c>
      <c r="IF40" s="25" t="s">
        <v>36</v>
      </c>
      <c r="IG40" s="25" t="s">
        <v>33</v>
      </c>
      <c r="IH40" s="25">
        <v>123.223</v>
      </c>
      <c r="II40" s="25" t="s">
        <v>34</v>
      </c>
    </row>
    <row r="41" spans="1:243" s="14" customFormat="1" ht="48.75" customHeight="1">
      <c r="A41" s="53">
        <v>9</v>
      </c>
      <c r="B41" s="76" t="s">
        <v>211</v>
      </c>
      <c r="C41" s="55" t="s">
        <v>81</v>
      </c>
      <c r="D41" s="70"/>
      <c r="E41" s="53"/>
      <c r="F41" s="18"/>
      <c r="G41" s="18"/>
      <c r="H41" s="18"/>
      <c r="I41" s="18"/>
      <c r="J41" s="18"/>
      <c r="K41" s="18"/>
      <c r="L41" s="18"/>
      <c r="M41" s="18"/>
      <c r="N41" s="18"/>
      <c r="O41" s="18"/>
      <c r="P41" s="18"/>
      <c r="Q41" s="18"/>
      <c r="R41" s="18"/>
      <c r="S41" s="13"/>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62"/>
      <c r="BB41" s="62"/>
      <c r="BC41" s="18"/>
      <c r="IE41" s="15"/>
      <c r="IF41" s="15"/>
      <c r="IG41" s="15"/>
      <c r="IH41" s="15"/>
      <c r="II41" s="15"/>
    </row>
    <row r="42" spans="1:243" s="24" customFormat="1" ht="66" customHeight="1">
      <c r="A42" s="79">
        <v>9.01</v>
      </c>
      <c r="B42" s="75" t="s">
        <v>212</v>
      </c>
      <c r="C42" s="55" t="s">
        <v>82</v>
      </c>
      <c r="D42" s="78">
        <v>1</v>
      </c>
      <c r="E42" s="78" t="s">
        <v>129</v>
      </c>
      <c r="F42" s="47"/>
      <c r="G42" s="26"/>
      <c r="H42" s="20"/>
      <c r="I42" s="19" t="s">
        <v>35</v>
      </c>
      <c r="J42" s="21">
        <f t="shared" si="0"/>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36</v>
      </c>
      <c r="IG42" s="25" t="s">
        <v>33</v>
      </c>
      <c r="IH42" s="25">
        <v>123.223</v>
      </c>
      <c r="II42" s="25" t="s">
        <v>34</v>
      </c>
    </row>
    <row r="43" spans="1:243" s="14" customFormat="1" ht="54" customHeight="1">
      <c r="A43" s="53">
        <v>10</v>
      </c>
      <c r="B43" s="76" t="s">
        <v>195</v>
      </c>
      <c r="C43" s="55" t="s">
        <v>83</v>
      </c>
      <c r="D43" s="70"/>
      <c r="E43" s="53"/>
      <c r="F43" s="18"/>
      <c r="G43" s="18"/>
      <c r="H43" s="18"/>
      <c r="I43" s="18"/>
      <c r="J43" s="18"/>
      <c r="K43" s="18"/>
      <c r="L43" s="18"/>
      <c r="M43" s="18"/>
      <c r="N43" s="18"/>
      <c r="O43" s="18"/>
      <c r="P43" s="18"/>
      <c r="Q43" s="18"/>
      <c r="R43" s="18"/>
      <c r="S43" s="13"/>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62"/>
      <c r="BB43" s="62"/>
      <c r="BC43" s="18"/>
      <c r="IE43" s="15"/>
      <c r="IF43" s="15"/>
      <c r="IG43" s="15"/>
      <c r="IH43" s="15"/>
      <c r="II43" s="15"/>
    </row>
    <row r="44" spans="1:243" s="24" customFormat="1" ht="51" customHeight="1">
      <c r="A44" s="79">
        <v>10.01</v>
      </c>
      <c r="B44" s="82" t="s">
        <v>213</v>
      </c>
      <c r="C44" s="55" t="s">
        <v>84</v>
      </c>
      <c r="D44" s="78">
        <v>15</v>
      </c>
      <c r="E44" s="78" t="s">
        <v>111</v>
      </c>
      <c r="F44" s="47"/>
      <c r="G44" s="26"/>
      <c r="H44" s="20"/>
      <c r="I44" s="19" t="s">
        <v>35</v>
      </c>
      <c r="J44" s="21">
        <f>IF(I44="Less(-)",-1,1)</f>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36</v>
      </c>
      <c r="IG44" s="25" t="s">
        <v>33</v>
      </c>
      <c r="IH44" s="25">
        <v>123.223</v>
      </c>
      <c r="II44" s="25" t="s">
        <v>34</v>
      </c>
    </row>
    <row r="45" spans="1:243" s="24" customFormat="1" ht="51.75" customHeight="1">
      <c r="A45" s="79">
        <v>10.02</v>
      </c>
      <c r="B45" s="82" t="s">
        <v>214</v>
      </c>
      <c r="C45" s="55" t="s">
        <v>85</v>
      </c>
      <c r="D45" s="78">
        <v>55</v>
      </c>
      <c r="E45" s="78" t="s">
        <v>111</v>
      </c>
      <c r="F45" s="47"/>
      <c r="G45" s="26"/>
      <c r="H45" s="20"/>
      <c r="I45" s="19" t="s">
        <v>35</v>
      </c>
      <c r="J45" s="21">
        <f>IF(I45="Less(-)",-1,1)</f>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total_amount_ba($B$2,$D$2,D45,F45,J45,K45,M45)</f>
        <v>0</v>
      </c>
      <c r="BB45" s="45">
        <f>BA45+SUM(N45:AZ45)</f>
        <v>0</v>
      </c>
      <c r="BC45" s="23" t="str">
        <f>SpellNumber(L45,BB45)</f>
        <v>INR Zero Only</v>
      </c>
      <c r="IE45" s="25">
        <v>1.01</v>
      </c>
      <c r="IF45" s="25" t="s">
        <v>36</v>
      </c>
      <c r="IG45" s="25" t="s">
        <v>33</v>
      </c>
      <c r="IH45" s="25">
        <v>123.223</v>
      </c>
      <c r="II45" s="25" t="s">
        <v>34</v>
      </c>
    </row>
    <row r="46" spans="1:243" s="24" customFormat="1" ht="65.25" customHeight="1">
      <c r="A46" s="79">
        <v>10.03</v>
      </c>
      <c r="B46" s="82" t="s">
        <v>215</v>
      </c>
      <c r="C46" s="55" t="s">
        <v>86</v>
      </c>
      <c r="D46" s="78">
        <v>33</v>
      </c>
      <c r="E46" s="78" t="s">
        <v>111</v>
      </c>
      <c r="F46" s="47"/>
      <c r="G46" s="26"/>
      <c r="H46" s="20"/>
      <c r="I46" s="19" t="s">
        <v>35</v>
      </c>
      <c r="J46" s="21">
        <f>IF(I46="Less(-)",-1,1)</f>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36</v>
      </c>
      <c r="IG46" s="25" t="s">
        <v>33</v>
      </c>
      <c r="IH46" s="25">
        <v>123.223</v>
      </c>
      <c r="II46" s="25" t="s">
        <v>34</v>
      </c>
    </row>
    <row r="47" spans="1:243" s="24" customFormat="1" ht="70.5" customHeight="1">
      <c r="A47" s="79">
        <v>10.04</v>
      </c>
      <c r="B47" s="82" t="s">
        <v>216</v>
      </c>
      <c r="C47" s="55" t="s">
        <v>87</v>
      </c>
      <c r="D47" s="78">
        <v>3</v>
      </c>
      <c r="E47" s="78" t="s">
        <v>111</v>
      </c>
      <c r="F47" s="47"/>
      <c r="G47" s="26"/>
      <c r="H47" s="20"/>
      <c r="I47" s="19" t="s">
        <v>35</v>
      </c>
      <c r="J47" s="21">
        <f>IF(I47="Less(-)",-1,1)</f>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36</v>
      </c>
      <c r="IG47" s="25" t="s">
        <v>33</v>
      </c>
      <c r="IH47" s="25">
        <v>123.223</v>
      </c>
      <c r="II47" s="25" t="s">
        <v>34</v>
      </c>
    </row>
    <row r="48" spans="1:243" s="24" customFormat="1" ht="170.25" customHeight="1">
      <c r="A48" s="79">
        <v>10.05</v>
      </c>
      <c r="B48" s="82" t="s">
        <v>217</v>
      </c>
      <c r="C48" s="55" t="s">
        <v>88</v>
      </c>
      <c r="D48" s="78">
        <v>1</v>
      </c>
      <c r="E48" s="78" t="s">
        <v>196</v>
      </c>
      <c r="F48" s="47"/>
      <c r="G48" s="26"/>
      <c r="H48" s="20"/>
      <c r="I48" s="19" t="s">
        <v>35</v>
      </c>
      <c r="J48" s="21">
        <f>IF(I48="Less(-)",-1,1)</f>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36</v>
      </c>
      <c r="IG48" s="25" t="s">
        <v>33</v>
      </c>
      <c r="IH48" s="25">
        <v>123.223</v>
      </c>
      <c r="II48" s="25" t="s">
        <v>34</v>
      </c>
    </row>
    <row r="49" spans="1:243" s="24" customFormat="1" ht="33" customHeight="1">
      <c r="A49" s="59" t="s">
        <v>39</v>
      </c>
      <c r="B49" s="60"/>
      <c r="C49" s="56"/>
      <c r="D49" s="71"/>
      <c r="E49" s="63"/>
      <c r="F49" s="64"/>
      <c r="G49" s="64"/>
      <c r="H49" s="65"/>
      <c r="I49" s="65"/>
      <c r="J49" s="65"/>
      <c r="K49" s="65"/>
      <c r="L49" s="66"/>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49">
        <f>SUM(BA14:BA42)</f>
        <v>0</v>
      </c>
      <c r="BB49" s="49">
        <f>SUM(BB14:BB16)</f>
        <v>0</v>
      </c>
      <c r="BC49" s="23"/>
      <c r="IE49" s="25">
        <v>4</v>
      </c>
      <c r="IF49" s="25" t="s">
        <v>37</v>
      </c>
      <c r="IG49" s="25" t="s">
        <v>38</v>
      </c>
      <c r="IH49" s="25">
        <v>10</v>
      </c>
      <c r="II49" s="25" t="s">
        <v>34</v>
      </c>
    </row>
    <row r="50" spans="1:243" s="33" customFormat="1" ht="23.25" customHeight="1" hidden="1">
      <c r="A50" s="60" t="s">
        <v>43</v>
      </c>
      <c r="B50" s="61"/>
      <c r="C50" s="57"/>
      <c r="D50" s="72"/>
      <c r="E50" s="58" t="s">
        <v>40</v>
      </c>
      <c r="F50" s="40"/>
      <c r="G50" s="28"/>
      <c r="H50" s="29"/>
      <c r="I50" s="29"/>
      <c r="J50" s="29"/>
      <c r="K50" s="30"/>
      <c r="L50" s="31"/>
      <c r="M50" s="32"/>
      <c r="O50" s="24"/>
      <c r="P50" s="24"/>
      <c r="Q50" s="24"/>
      <c r="R50" s="24"/>
      <c r="S50" s="24"/>
      <c r="BA50" s="38">
        <f>IF(ISBLANK(F50),0,IF(E50="Excess (+)",ROUND(BA49+(BA49*F50),2),IF(E50="Less (-)",ROUND(BA49+(BA49*F50*(-1)),2),0)))</f>
        <v>0</v>
      </c>
      <c r="BB50" s="39">
        <f>ROUND(BA50,0)</f>
        <v>0</v>
      </c>
      <c r="BC50" s="23" t="str">
        <f>SpellNumber(L50,BB50)</f>
        <v> Zero Only</v>
      </c>
      <c r="IE50" s="34"/>
      <c r="IF50" s="34"/>
      <c r="IG50" s="34"/>
      <c r="IH50" s="34"/>
      <c r="II50" s="34"/>
    </row>
    <row r="51" spans="1:243" s="33" customFormat="1" ht="51" customHeight="1">
      <c r="A51" s="59" t="s">
        <v>42</v>
      </c>
      <c r="B51" s="59"/>
      <c r="C51" s="86" t="str">
        <f>SpellNumber($E$2,BA49)</f>
        <v>INR Zero Only</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8"/>
      <c r="IE51" s="34"/>
      <c r="IF51" s="34"/>
      <c r="IG51" s="34"/>
      <c r="IH51" s="34"/>
      <c r="II51" s="34"/>
    </row>
    <row r="52" spans="3:243" s="14" customFormat="1" ht="14.25">
      <c r="C52" s="54"/>
      <c r="D52" s="73"/>
      <c r="E52" s="54"/>
      <c r="F52" s="35"/>
      <c r="G52" s="35"/>
      <c r="H52" s="35"/>
      <c r="I52" s="35"/>
      <c r="J52" s="35"/>
      <c r="K52" s="35"/>
      <c r="L52" s="35"/>
      <c r="M52" s="35"/>
      <c r="O52" s="35"/>
      <c r="BA52" s="35"/>
      <c r="BC52" s="35"/>
      <c r="IE52" s="15"/>
      <c r="IF52" s="15"/>
      <c r="IG52" s="15"/>
      <c r="IH52" s="15"/>
      <c r="II52" s="15"/>
    </row>
  </sheetData>
  <sheetProtection password="E47B" sheet="1"/>
  <mergeCells count="8">
    <mergeCell ref="A9:BC9"/>
    <mergeCell ref="C51:BC51"/>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D36:D37 F28:F30 F32:F34 F36:F37 F39:F40 F14:F18 D14:D17 F20:F24 F26 F42 F44:F48">
      <formula1>0</formula1>
      <formula2>999999999999999</formula2>
    </dataValidation>
    <dataValidation allowBlank="1" showInputMessage="1" showErrorMessage="1" promptTitle="Units" prompt="Please enter Units in text" sqref="E36:E37 E14:E18"/>
    <dataValidation type="decimal" allowBlank="1" showInputMessage="1" showErrorMessage="1" promptTitle="Rate Entry" prompt="Please enter the Inspection Charges in Rupees for this item. " errorTitle="Invaid Entry" error="Only Numeric Values are allowed. " sqref="Q28:Q30 Q32:Q34 Q36:Q37 Q39:Q40 Q14:Q18 Q20:Q24 Q26 Q42 Q44: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8:R30 R32:R34 R36:R37 R39:R40 R14:R18 R20:R24 R26 R42 R44: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8:O30 N32:O34 N36:O37 N39:O40 N14:O18 N20:O24 N26:O26 N42:O42 N44:O48">
      <formula1>0</formula1>
      <formula2>999999999999999</formula2>
    </dataValidation>
    <dataValidation type="list" showInputMessage="1" showErrorMessage="1" sqref="I28:I30 I32:I34 I36:I37 I39:I40 I14:I18 I20:I24 I26 I42 I44:I48">
      <formula1>"Excess(+), Less(-)"</formula1>
    </dataValidation>
    <dataValidation allowBlank="1" showInputMessage="1" showErrorMessage="1" promptTitle="Addition / Deduction" prompt="Please Choose the correct One" sqref="J28:J30 J32:J34 J36:J37 J39:J40 J14:J18 J20:J24 J26 J42 J44:J48"/>
    <dataValidation type="list" allowBlank="1" showInputMessage="1" showErrorMessage="1" sqref="K28:K30 K32:K34 K36:K37 K39:K40 K14:K18 K20:K24 K26 K42 K44:K48">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28:H30 G32:H34 G36:H37 G39:H40 G14:H18 G20:H24 G26:H26 G42:H42 G44:H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8:M30 M32:M34 M36:M37 M39:M40 M14:M18 M20:M24 M26 M42 M44:M48">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0">
      <formula1>IF(E50&lt;&gt;"Select",0,-1)</formula1>
      <formula2>IF(E50&lt;&gt;"Select",99.99,-1)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list" showInputMessage="1" showErrorMessage="1" promptTitle="Less or Excess" prompt="Please select either LESS  ( - )  or  EXCESS  ( + )" errorTitle="Please enter valid values only" error="Please select either LESS ( - ) or  EXCESS  ( + )" sqref="E50">
      <formula1>IF(ISBLANK(F50),$A$3:$C$3,$B$3:$C$3)</formula1>
    </dataValidation>
    <dataValidation type="list" showInputMessage="1" showErrorMessage="1" promptTitle="Option C1 or D1" prompt="Please select the Option C1 or Option D1" errorTitle="Please enter valid values only" error="Please select the Option C1 or Option D1" sqref="D5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L22 L23 L24 L25 L26 L27 L28 L29 L30 L31 L32 L33 L34 L35 L36 L37 L38 L39 L40 L41 L42 L43 L44 L45 L46 L47 L13 L14 L15 L16 L17 L18 L19 L20 L21 L48">
      <formula1>"INR"</formula1>
    </dataValidation>
    <dataValidation type="decimal" allowBlank="1" showInputMessage="1" showErrorMessage="1" errorTitle="Invalid Entry" error="Only Numeric Values are allowed. " sqref="A14:A48">
      <formula1>0</formula1>
      <formula2>999999999999999</formula2>
    </dataValidation>
    <dataValidation allowBlank="1" showInputMessage="1" showErrorMessage="1" promptTitle="Itemcode/Make" prompt="Please enter text" sqref="C13:C48"/>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5" t="s">
        <v>2</v>
      </c>
      <c r="F6" s="95"/>
      <c r="G6" s="95"/>
      <c r="H6" s="95"/>
      <c r="I6" s="95"/>
      <c r="J6" s="95"/>
      <c r="K6" s="95"/>
    </row>
    <row r="7" spans="5:11" ht="14.25">
      <c r="E7" s="95"/>
      <c r="F7" s="95"/>
      <c r="G7" s="95"/>
      <c r="H7" s="95"/>
      <c r="I7" s="95"/>
      <c r="J7" s="95"/>
      <c r="K7" s="95"/>
    </row>
    <row r="8" spans="5:11" ht="14.25">
      <c r="E8" s="95"/>
      <c r="F8" s="95"/>
      <c r="G8" s="95"/>
      <c r="H8" s="95"/>
      <c r="I8" s="95"/>
      <c r="J8" s="95"/>
      <c r="K8" s="95"/>
    </row>
    <row r="9" spans="5:11" ht="14.25">
      <c r="E9" s="95"/>
      <c r="F9" s="95"/>
      <c r="G9" s="95"/>
      <c r="H9" s="95"/>
      <c r="I9" s="95"/>
      <c r="J9" s="95"/>
      <c r="K9" s="95"/>
    </row>
    <row r="10" spans="5:11" ht="14.25">
      <c r="E10" s="95"/>
      <c r="F10" s="95"/>
      <c r="G10" s="95"/>
      <c r="H10" s="95"/>
      <c r="I10" s="95"/>
      <c r="J10" s="95"/>
      <c r="K10" s="95"/>
    </row>
    <row r="11" spans="5:11" ht="14.25">
      <c r="E11" s="95"/>
      <c r="F11" s="95"/>
      <c r="G11" s="95"/>
      <c r="H11" s="95"/>
      <c r="I11" s="95"/>
      <c r="J11" s="95"/>
      <c r="K11" s="95"/>
    </row>
    <row r="12" spans="5:11" ht="14.25">
      <c r="E12" s="95"/>
      <c r="F12" s="95"/>
      <c r="G12" s="95"/>
      <c r="H12" s="95"/>
      <c r="I12" s="95"/>
      <c r="J12" s="95"/>
      <c r="K12" s="95"/>
    </row>
    <row r="13" spans="5:11" ht="14.25">
      <c r="E13" s="95"/>
      <c r="F13" s="95"/>
      <c r="G13" s="95"/>
      <c r="H13" s="95"/>
      <c r="I13" s="95"/>
      <c r="J13" s="95"/>
      <c r="K13" s="95"/>
    </row>
    <row r="14" spans="5:11" ht="14.2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AEGCL HR</cp:lastModifiedBy>
  <cp:lastPrinted>2022-08-31T06:58:14Z</cp:lastPrinted>
  <dcterms:created xsi:type="dcterms:W3CDTF">2009-01-30T06:42:42Z</dcterms:created>
  <dcterms:modified xsi:type="dcterms:W3CDTF">2023-12-21T11:32:47Z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