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Veranda_Repairing\"/>
    </mc:Choice>
  </mc:AlternateContent>
  <xr:revisionPtr revIDLastSave="0" documentId="13_ncr:1_{98A4E4A9-5A80-4E7D-9A64-734F14FEB4DF}"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1" l="1"/>
  <c r="L27" i="1" l="1"/>
  <c r="M25" i="1" s="1"/>
  <c r="P25" i="1" s="1"/>
  <c r="P28" i="1" s="1"/>
  <c r="P29" i="1" l="1"/>
  <c r="P30" i="1"/>
  <c r="L10" i="1"/>
  <c r="L11" i="1" s="1"/>
  <c r="L9" i="1"/>
  <c r="L13" i="1"/>
  <c r="M12" i="1" s="1"/>
  <c r="L6" i="1"/>
  <c r="M5" i="1" s="1"/>
  <c r="L21" i="1"/>
  <c r="M20" i="1" s="1"/>
  <c r="L19" i="1"/>
  <c r="M18" i="1" s="1"/>
  <c r="L16" i="1"/>
  <c r="L15" i="1"/>
  <c r="M7" i="1" l="1"/>
  <c r="L17" i="1"/>
  <c r="M14" i="1" s="1"/>
  <c r="P22" i="1" l="1"/>
  <c r="P23" i="1" l="1"/>
  <c r="P31" i="1" s="1"/>
  <c r="P32" i="1" s="1"/>
</calcChain>
</file>

<file path=xl/sharedStrings.xml><?xml version="1.0" encoding="utf-8"?>
<sst xmlns="http://schemas.openxmlformats.org/spreadsheetml/2006/main" count="68" uniqueCount="36">
  <si>
    <t>Sl. No.</t>
  </si>
  <si>
    <t>Cl. No.</t>
  </si>
  <si>
    <t>Description of Item</t>
  </si>
  <si>
    <t>Qnty</t>
  </si>
  <si>
    <t>Unit</t>
  </si>
  <si>
    <t>Rate</t>
  </si>
  <si>
    <t>Amount</t>
  </si>
  <si>
    <t>sqm</t>
  </si>
  <si>
    <t>x</t>
  </si>
  <si>
    <t>=</t>
  </si>
  <si>
    <t>Total</t>
  </si>
  <si>
    <t>cum</t>
  </si>
  <si>
    <t>Providing and laying in situ seven course water proofing treatment withAPP (Atactic poly-propylene) modified Polymeric memberane over roof consisting of first coat of bitumen primer @ 0.40 litre per sqm, 2nd, 4th &amp; 6th courses of bonding material @ 1.20 Kg/sqm, which shall consist of blown type bitumen of grade 85/25 conforming to IS : 702, 3rd and 5th layers of roofing membrane APP modified Polymeric membrane 1.5 mm thick of 2.25 Kg/sqm weight consisting of five layers prefabricated with centre core as 20 micron HMHDPE film sandwiched on both sides with polymeric mix and the polymeric mix is protected on both side with 20 micron HMHDPE film. 7th, the top most layer shall be finished with brick tiles of class designation 10 grouted with cement mortar 1:3 (1cement : 3 fine sand) mixed with 2% integral water proofing compound by weight of cement over a 12 mm layer of cement mortar 1:3 (1 cement : 3 fine sand) and finished neat (item of laying brick tiles shall be paid for separately).</t>
  </si>
  <si>
    <t>Say=</t>
  </si>
  <si>
    <t>Verandah</t>
  </si>
  <si>
    <t>Corridor</t>
  </si>
  <si>
    <t>Front</t>
  </si>
  <si>
    <t>Chequered terrazo tiles 22 mm thick with graded marble chips of size up to 6 mm in floors, jointed with neat cement slurry mixed with pigment to match the shade of the tiles, including rubbing and polishing complete, on 20 mm thick bed of cement mortar 1:4 (1 cement :4 coarse sand) : 
11.19.1 Light shade pigment using white cement</t>
  </si>
  <si>
    <t>Providing and laying in position cement concrete of specified grade excluding the cost of centering and shuttering - All work up to plinth level :
1:4:8 (1 Cement : 4 coarse sand (zone-III) derived from natural sources : 8 graded stone aggregate 40 mm nominal size  derived from natural sources)</t>
  </si>
  <si>
    <t>Total=</t>
  </si>
  <si>
    <t>Add GST @ 18% ( multiplying factor 1.0633)=</t>
  </si>
  <si>
    <t>Demolishing cement concrete manually/ by mechanical means including disposal of material within 50 metres lead as per direction of Engineer - in - charge.
15.2.1 Nominal concrete 1:3:6 or richer mix (i/c equivalent design mix)</t>
  </si>
  <si>
    <t>Surface dressing of the ground including removing vegetation and in equalities not exceeding 15 cm deep and disposal of rubbish, lead up to 50 m and lift up to 1.5 m. 
2.28.1 All kinds of soil</t>
  </si>
  <si>
    <t>Providing and laying rectified Glazed Ceramic floor tiles of size 300x300 mm or more (thickness to be specified by the manufacturer), of 1st quality conforming to IS : 15622, of approved make, in all colours, shades,except White, Ivory, Grey, Fume Red Brown, laid on 20 mm thick Cement Mortar 1:4 (1 Cement : 4 Coarse sand), jointing with grey cement slurry@ 3.3 kg/ sqm including pointing the joints with white cement and matching pigments etc., complete.</t>
  </si>
  <si>
    <t>Analysis rate</t>
  </si>
  <si>
    <t>AEGCL approved rates</t>
  </si>
  <si>
    <t>Labour for tree cutting and transport of debris</t>
  </si>
  <si>
    <t>Days</t>
  </si>
  <si>
    <t>Total analysis rate=</t>
  </si>
  <si>
    <t>Adding 18 % GST=</t>
  </si>
  <si>
    <t>(B)</t>
  </si>
  <si>
    <t>No of unskilled labour required for 3 days</t>
  </si>
  <si>
    <t>Total(B )=</t>
  </si>
  <si>
    <t>Grand Total(A+B)=</t>
  </si>
  <si>
    <t>BoQ</t>
  </si>
  <si>
    <t>Name of Work:- Floor repairing and PCC at the veranda section and front office premises at O/o the CGM (T&amp;CC), AEGCL, Narengi and O/o the DGM, LA T&amp;C and Comm. Circle, AEGCL, Narengi.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</si>
</sst>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1"/>
      <color theme="1"/>
      <name val="Calibri"/>
      <family val="2"/>
      <scheme val="minor"/>
    </font>
    <font>
      <b/>
      <u/>
      <sz val="14"/>
      <name val="Calibri"/>
      <family val="2"/>
      <scheme val="minor"/>
    </font>
    <font>
      <b/>
      <sz val="14"/>
      <name val="Calibri"/>
      <family val="2"/>
      <scheme val="minor"/>
    </font>
    <font>
      <b/>
      <sz val="12"/>
      <name val="Calibri"/>
      <family val="2"/>
      <scheme val="minor"/>
    </font>
    <font>
      <sz val="12"/>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0">
    <xf numFmtId="0" fontId="0" fillId="0" borderId="0" xfId="0"/>
    <xf numFmtId="1"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wrapText="1"/>
    </xf>
    <xf numFmtId="4" fontId="3" fillId="0" borderId="1" xfId="0" applyNumberFormat="1" applyFont="1" applyBorder="1" applyAlignment="1">
      <alignment horizontal="right" wrapText="1"/>
    </xf>
    <xf numFmtId="1" fontId="4"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2" fontId="4" fillId="0" borderId="9" xfId="0" applyNumberFormat="1" applyFont="1" applyBorder="1" applyAlignment="1">
      <alignment horizontal="center" vertical="center" wrapText="1"/>
    </xf>
    <xf numFmtId="2" fontId="4" fillId="0" borderId="8" xfId="0" applyNumberFormat="1" applyFont="1" applyBorder="1" applyAlignment="1">
      <alignment horizontal="justify" vertical="center" wrapText="1"/>
    </xf>
    <xf numFmtId="2" fontId="4" fillId="0" borderId="9" xfId="0" applyNumberFormat="1" applyFont="1" applyBorder="1" applyAlignment="1">
      <alignment horizontal="justify" vertical="center" wrapText="1"/>
    </xf>
    <xf numFmtId="2" fontId="4" fillId="0" borderId="6" xfId="0" applyNumberFormat="1" applyFont="1" applyBorder="1" applyAlignment="1">
      <alignment horizontal="left" vertical="center"/>
    </xf>
    <xf numFmtId="2" fontId="4" fillId="0" borderId="0" xfId="0" applyNumberFormat="1" applyFont="1" applyAlignment="1">
      <alignment horizontal="left" vertical="center"/>
    </xf>
    <xf numFmtId="2" fontId="4" fillId="2" borderId="2" xfId="0" applyNumberFormat="1" applyFont="1" applyFill="1" applyBorder="1" applyAlignment="1">
      <alignment horizontal="left" vertical="top" wrapText="1"/>
    </xf>
    <xf numFmtId="2" fontId="4" fillId="2" borderId="3" xfId="0" applyNumberFormat="1" applyFont="1" applyFill="1" applyBorder="1" applyAlignment="1">
      <alignment horizontal="left" vertical="top" wrapText="1"/>
    </xf>
    <xf numFmtId="1"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0" fillId="0" borderId="8" xfId="0" applyBorder="1" applyAlignment="1">
      <alignment horizontal="left" vertical="top" wrapText="1"/>
    </xf>
    <xf numFmtId="0" fontId="0" fillId="0" borderId="9" xfId="0" applyBorder="1" applyAlignment="1">
      <alignment horizontal="left" vertical="top" wrapText="1"/>
    </xf>
    <xf numFmtId="4" fontId="5" fillId="0" borderId="0" xfId="0" applyNumberFormat="1" applyFont="1"/>
    <xf numFmtId="0" fontId="5" fillId="0" borderId="0" xfId="0" applyFont="1" applyAlignment="1">
      <alignment horizontal="right"/>
    </xf>
    <xf numFmtId="2" fontId="4" fillId="0" borderId="8" xfId="0" applyNumberFormat="1" applyFont="1" applyBorder="1" applyAlignment="1">
      <alignment horizontal="left" vertical="center"/>
    </xf>
    <xf numFmtId="2" fontId="4" fillId="0" borderId="9" xfId="0" applyNumberFormat="1" applyFont="1" applyBorder="1" applyAlignment="1">
      <alignment horizontal="left" vertical="center"/>
    </xf>
    <xf numFmtId="1" fontId="4" fillId="0" borderId="9" xfId="0" applyNumberFormat="1" applyFont="1" applyBorder="1" applyAlignment="1">
      <alignment horizontal="center" vertical="center" wrapText="1"/>
    </xf>
    <xf numFmtId="0" fontId="0" fillId="0" borderId="6" xfId="0" applyBorder="1" applyAlignment="1">
      <alignment horizontal="left" vertical="top" wrapText="1"/>
    </xf>
    <xf numFmtId="0" fontId="0" fillId="0" borderId="0" xfId="0" applyAlignment="1">
      <alignment horizontal="left" vertical="top" wrapText="1"/>
    </xf>
    <xf numFmtId="164" fontId="4" fillId="0" borderId="0" xfId="0" applyNumberFormat="1" applyFont="1" applyAlignment="1">
      <alignment horizontal="center" vertical="center"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9" xfId="0" applyFont="1" applyBorder="1" applyAlignment="1">
      <alignment horizontal="center" vertical="center" wrapText="1"/>
    </xf>
    <xf numFmtId="0" fontId="6" fillId="0" borderId="9" xfId="0" applyFont="1" applyBorder="1" applyAlignment="1">
      <alignment horizontal="center" vertical="top" wrapText="1"/>
    </xf>
    <xf numFmtId="0" fontId="6" fillId="0" borderId="0" xfId="0" applyFont="1"/>
    <xf numFmtId="1" fontId="4" fillId="0" borderId="9" xfId="0" applyNumberFormat="1" applyFont="1" applyBorder="1" applyAlignment="1">
      <alignment horizontal="center" wrapText="1"/>
    </xf>
    <xf numFmtId="2" fontId="4" fillId="0" borderId="9" xfId="0" applyNumberFormat="1" applyFont="1" applyBorder="1" applyAlignment="1">
      <alignment horizontal="center" wrapText="1"/>
    </xf>
    <xf numFmtId="2" fontId="6" fillId="0" borderId="9" xfId="0" applyNumberFormat="1" applyFont="1" applyBorder="1" applyAlignment="1">
      <alignment horizontal="center" vertical="center" wrapText="1"/>
    </xf>
    <xf numFmtId="0" fontId="0" fillId="0" borderId="0" xfId="0" applyAlignment="1">
      <alignment horizontal="center"/>
    </xf>
    <xf numFmtId="0" fontId="0" fillId="0" borderId="9" xfId="0" applyBorder="1" applyAlignment="1">
      <alignment horizontal="center" vertical="top" wrapText="1"/>
    </xf>
    <xf numFmtId="2" fontId="4" fillId="0" borderId="4" xfId="0" applyNumberFormat="1" applyFont="1" applyBorder="1" applyAlignment="1">
      <alignment horizontal="right" vertical="center" wrapText="1"/>
    </xf>
    <xf numFmtId="2" fontId="4" fillId="0" borderId="10" xfId="0" applyNumberFormat="1" applyFont="1" applyBorder="1" applyAlignment="1">
      <alignment horizontal="right" vertical="center" wrapText="1"/>
    </xf>
    <xf numFmtId="2" fontId="4" fillId="0" borderId="7" xfId="0" applyNumberFormat="1" applyFont="1" applyBorder="1" applyAlignment="1">
      <alignment horizontal="right" vertical="center" wrapText="1"/>
    </xf>
    <xf numFmtId="2" fontId="4" fillId="0" borderId="10" xfId="0" applyNumberFormat="1" applyFont="1" applyBorder="1" applyAlignment="1">
      <alignment horizontal="right" wrapText="1"/>
    </xf>
    <xf numFmtId="0" fontId="0" fillId="0" borderId="0" xfId="0" applyAlignment="1">
      <alignment horizontal="right"/>
    </xf>
    <xf numFmtId="2" fontId="3"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2" fontId="4" fillId="2" borderId="0" xfId="0" applyNumberFormat="1" applyFont="1" applyFill="1" applyAlignment="1">
      <alignment horizontal="center" vertical="center" wrapText="1"/>
    </xf>
    <xf numFmtId="2" fontId="4" fillId="2" borderId="8" xfId="0" applyNumberFormat="1" applyFont="1" applyFill="1" applyBorder="1" applyAlignment="1">
      <alignment horizontal="justify" vertical="center" wrapText="1"/>
    </xf>
    <xf numFmtId="2" fontId="4" fillId="2" borderId="9" xfId="0" applyNumberFormat="1" applyFont="1" applyFill="1" applyBorder="1" applyAlignment="1">
      <alignment horizontal="justify" vertical="center" wrapText="1"/>
    </xf>
    <xf numFmtId="1" fontId="4" fillId="0" borderId="10" xfId="0" applyNumberFormat="1" applyFont="1" applyBorder="1" applyAlignment="1">
      <alignment horizontal="center" vertical="center" wrapText="1"/>
    </xf>
    <xf numFmtId="1" fontId="4" fillId="2" borderId="3" xfId="0" applyNumberFormat="1" applyFont="1" applyFill="1" applyBorder="1" applyAlignment="1">
      <alignment horizontal="center" wrapText="1"/>
    </xf>
    <xf numFmtId="4" fontId="4" fillId="2" borderId="1" xfId="0" applyNumberFormat="1" applyFont="1" applyFill="1" applyBorder="1" applyAlignment="1">
      <alignment horizontal="right" wrapText="1"/>
    </xf>
    <xf numFmtId="1" fontId="3" fillId="0" borderId="0" xfId="0" applyNumberFormat="1" applyFont="1" applyAlignment="1">
      <alignment horizontal="center" wrapText="1"/>
    </xf>
    <xf numFmtId="1" fontId="4" fillId="0" borderId="0" xfId="0" applyNumberFormat="1" applyFont="1" applyAlignment="1">
      <alignment horizontal="center" wrapText="1"/>
    </xf>
    <xf numFmtId="1" fontId="4" fillId="0" borderId="0" xfId="0" applyNumberFormat="1" applyFont="1" applyAlignment="1">
      <alignment horizontal="right" vertical="center" wrapText="1"/>
    </xf>
    <xf numFmtId="4" fontId="4" fillId="0" borderId="0" xfId="0" applyNumberFormat="1" applyFont="1" applyAlignment="1">
      <alignment horizontal="right" wrapText="1"/>
    </xf>
    <xf numFmtId="0" fontId="7" fillId="0" borderId="0" xfId="0" applyFont="1" applyAlignment="1">
      <alignment horizontal="center"/>
    </xf>
    <xf numFmtId="0" fontId="8" fillId="0" borderId="0" xfId="0" applyFont="1" applyAlignment="1">
      <alignment horizontal="center"/>
    </xf>
    <xf numFmtId="0" fontId="8" fillId="0" borderId="0" xfId="0" applyFont="1"/>
    <xf numFmtId="4" fontId="3" fillId="0" borderId="0" xfId="0" applyNumberFormat="1" applyFont="1" applyAlignment="1">
      <alignment horizontal="right" wrapText="1"/>
    </xf>
    <xf numFmtId="0" fontId="5" fillId="0" borderId="0" xfId="0" applyFont="1" applyAlignment="1">
      <alignment horizontal="center"/>
    </xf>
    <xf numFmtId="165" fontId="4" fillId="0" borderId="3" xfId="0" applyNumberFormat="1" applyFont="1" applyBorder="1" applyAlignment="1">
      <alignment horizontal="center" vertical="center" wrapText="1"/>
    </xf>
    <xf numFmtId="164" fontId="4" fillId="2" borderId="3" xfId="0" applyNumberFormat="1" applyFont="1" applyFill="1" applyBorder="1" applyAlignment="1">
      <alignment horizontal="right" vertical="top" wrapText="1"/>
    </xf>
    <xf numFmtId="164" fontId="4" fillId="2" borderId="4" xfId="0" applyNumberFormat="1" applyFont="1" applyFill="1" applyBorder="1" applyAlignment="1">
      <alignment horizontal="right" vertical="top" wrapText="1"/>
    </xf>
    <xf numFmtId="1" fontId="4" fillId="0" borderId="5" xfId="0" applyNumberFormat="1" applyFont="1" applyBorder="1" applyAlignment="1">
      <alignment horizontal="right" vertical="center" wrapText="1"/>
    </xf>
    <xf numFmtId="4" fontId="3" fillId="0" borderId="0" xfId="0" applyNumberFormat="1" applyFont="1" applyAlignment="1">
      <alignment horizontal="right" wrapText="1"/>
    </xf>
    <xf numFmtId="0" fontId="5" fillId="0" borderId="0" xfId="0" applyFont="1" applyAlignment="1">
      <alignment horizontal="right"/>
    </xf>
    <xf numFmtId="1" fontId="2" fillId="0" borderId="0" xfId="0" applyNumberFormat="1" applyFont="1" applyAlignment="1">
      <alignment horizontal="left" vertical="center" wrapText="1"/>
    </xf>
    <xf numFmtId="1" fontId="2" fillId="0" borderId="2"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2" fontId="3" fillId="0" borderId="2" xfId="0" applyNumberFormat="1" applyFont="1" applyBorder="1" applyAlignment="1">
      <alignment horizontal="center" wrapText="1"/>
    </xf>
    <xf numFmtId="2" fontId="3" fillId="0" borderId="3" xfId="0" applyNumberFormat="1" applyFont="1" applyBorder="1" applyAlignment="1">
      <alignment horizontal="center" wrapText="1"/>
    </xf>
    <xf numFmtId="2" fontId="3" fillId="0" borderId="4" xfId="0" applyNumberFormat="1" applyFont="1" applyBorder="1" applyAlignment="1">
      <alignment horizontal="center" wrapText="1"/>
    </xf>
    <xf numFmtId="1" fontId="4" fillId="2" borderId="13" xfId="0" applyNumberFormat="1" applyFont="1" applyFill="1" applyBorder="1" applyAlignment="1">
      <alignment horizontal="center" vertical="top" wrapText="1"/>
    </xf>
    <xf numFmtId="1" fontId="4" fillId="2" borderId="14" xfId="0" applyNumberFormat="1" applyFont="1" applyFill="1" applyBorder="1" applyAlignment="1">
      <alignment horizontal="center" vertical="top" wrapText="1"/>
    </xf>
    <xf numFmtId="1" fontId="4" fillId="2" borderId="15" xfId="0" applyNumberFormat="1" applyFont="1" applyFill="1" applyBorder="1" applyAlignment="1">
      <alignment horizontal="center" vertical="top" wrapText="1"/>
    </xf>
    <xf numFmtId="164" fontId="4" fillId="2" borderId="13" xfId="0" applyNumberFormat="1" applyFont="1" applyFill="1" applyBorder="1" applyAlignment="1">
      <alignment horizontal="center" vertical="top" wrapText="1"/>
    </xf>
    <xf numFmtId="164" fontId="4" fillId="2" borderId="14" xfId="0" applyNumberFormat="1" applyFont="1" applyFill="1" applyBorder="1" applyAlignment="1">
      <alignment horizontal="center" vertical="top" wrapText="1"/>
    </xf>
    <xf numFmtId="164" fontId="4" fillId="2" borderId="15" xfId="0" applyNumberFormat="1" applyFont="1" applyFill="1" applyBorder="1" applyAlignment="1">
      <alignment horizontal="center" vertical="top" wrapText="1"/>
    </xf>
    <xf numFmtId="2" fontId="4" fillId="2" borderId="11" xfId="0" applyNumberFormat="1" applyFont="1" applyFill="1" applyBorder="1" applyAlignment="1">
      <alignment horizontal="left" vertical="center" wrapText="1"/>
    </xf>
    <xf numFmtId="2" fontId="4" fillId="2" borderId="5" xfId="0" applyNumberFormat="1" applyFont="1" applyFill="1" applyBorder="1" applyAlignment="1">
      <alignment horizontal="left" vertical="center" wrapText="1"/>
    </xf>
    <xf numFmtId="2" fontId="4" fillId="2" borderId="12" xfId="0" applyNumberFormat="1" applyFont="1" applyFill="1" applyBorder="1" applyAlignment="1">
      <alignment horizontal="left" vertical="center" wrapText="1"/>
    </xf>
    <xf numFmtId="1" fontId="4" fillId="2" borderId="13" xfId="0" applyNumberFormat="1" applyFont="1" applyFill="1" applyBorder="1" applyAlignment="1">
      <alignment horizontal="center" wrapText="1"/>
    </xf>
    <xf numFmtId="1" fontId="4" fillId="2" borderId="14" xfId="0" applyNumberFormat="1" applyFont="1" applyFill="1" applyBorder="1" applyAlignment="1">
      <alignment horizontal="center" wrapText="1"/>
    </xf>
    <xf numFmtId="1" fontId="4" fillId="2" borderId="15" xfId="0" applyNumberFormat="1" applyFont="1" applyFill="1" applyBorder="1" applyAlignment="1">
      <alignment horizontal="center" wrapText="1"/>
    </xf>
    <xf numFmtId="2" fontId="4" fillId="2" borderId="13" xfId="0" applyNumberFormat="1" applyFont="1" applyFill="1" applyBorder="1" applyAlignment="1">
      <alignment horizontal="center" wrapText="1"/>
    </xf>
    <xf numFmtId="2" fontId="4" fillId="2" borderId="14" xfId="0" applyNumberFormat="1" applyFont="1" applyFill="1" applyBorder="1" applyAlignment="1">
      <alignment horizontal="center" wrapText="1"/>
    </xf>
    <xf numFmtId="2" fontId="4" fillId="2" borderId="15" xfId="0" applyNumberFormat="1" applyFont="1" applyFill="1" applyBorder="1" applyAlignment="1">
      <alignment horizontal="center" wrapText="1"/>
    </xf>
    <xf numFmtId="4" fontId="4" fillId="2" borderId="13" xfId="0" applyNumberFormat="1" applyFont="1" applyFill="1" applyBorder="1" applyAlignment="1">
      <alignment horizontal="right" wrapText="1"/>
    </xf>
    <xf numFmtId="4" fontId="4" fillId="2" borderId="14" xfId="0" applyNumberFormat="1" applyFont="1" applyFill="1" applyBorder="1" applyAlignment="1">
      <alignment horizontal="right" wrapText="1"/>
    </xf>
    <xf numFmtId="4" fontId="4" fillId="2" borderId="15" xfId="0" applyNumberFormat="1" applyFont="1" applyFill="1" applyBorder="1" applyAlignment="1">
      <alignment horizontal="right" wrapText="1"/>
    </xf>
    <xf numFmtId="2" fontId="4" fillId="2" borderId="6" xfId="0" applyNumberFormat="1" applyFont="1" applyFill="1" applyBorder="1" applyAlignment="1">
      <alignment horizontal="justify" vertical="center" wrapText="1"/>
    </xf>
    <xf numFmtId="2" fontId="4" fillId="2" borderId="0" xfId="0" applyNumberFormat="1" applyFont="1" applyFill="1" applyAlignment="1">
      <alignment horizontal="justify" vertical="center" wrapText="1"/>
    </xf>
    <xf numFmtId="2" fontId="4" fillId="2" borderId="7" xfId="0" applyNumberFormat="1" applyFont="1" applyFill="1" applyBorder="1" applyAlignment="1">
      <alignment horizontal="justify" vertical="center" wrapText="1"/>
    </xf>
    <xf numFmtId="0" fontId="5" fillId="0" borderId="5" xfId="0" applyFont="1" applyBorder="1" applyAlignment="1">
      <alignment horizontal="right" wrapText="1"/>
    </xf>
    <xf numFmtId="0" fontId="5" fillId="0" borderId="0" xfId="0" applyFont="1" applyAlignment="1">
      <alignment horizontal="right" wrapText="1"/>
    </xf>
    <xf numFmtId="1" fontId="4" fillId="0" borderId="1" xfId="0" applyNumberFormat="1" applyFont="1" applyBorder="1" applyAlignment="1">
      <alignment horizontal="center" wrapText="1"/>
    </xf>
    <xf numFmtId="2" fontId="4" fillId="2" borderId="1" xfId="0" applyNumberFormat="1" applyFont="1" applyFill="1" applyBorder="1" applyAlignment="1">
      <alignment horizontal="center" wrapText="1"/>
    </xf>
    <xf numFmtId="0" fontId="0" fillId="0" borderId="11" xfId="0" applyBorder="1" applyAlignment="1">
      <alignment horizontal="left" vertical="top" wrapText="1"/>
    </xf>
    <xf numFmtId="0" fontId="0" fillId="0" borderId="5" xfId="0" applyBorder="1" applyAlignment="1">
      <alignment horizontal="left" vertical="top" wrapText="1"/>
    </xf>
    <xf numFmtId="0" fontId="0" fillId="0" borderId="12" xfId="0" applyBorder="1" applyAlignment="1">
      <alignment horizontal="left" vertical="top" wrapText="1"/>
    </xf>
    <xf numFmtId="2" fontId="4" fillId="0" borderId="1" xfId="0" applyNumberFormat="1" applyFont="1" applyBorder="1" applyAlignment="1">
      <alignment horizontal="center" wrapText="1"/>
    </xf>
    <xf numFmtId="2" fontId="4" fillId="0" borderId="9" xfId="0" applyNumberFormat="1" applyFont="1" applyBorder="1" applyAlignment="1">
      <alignment horizontal="right" vertical="center" wrapText="1"/>
    </xf>
    <xf numFmtId="164" fontId="4" fillId="2" borderId="1" xfId="0" applyNumberFormat="1" applyFont="1" applyFill="1" applyBorder="1" applyAlignment="1">
      <alignment horizontal="center" wrapText="1"/>
    </xf>
    <xf numFmtId="2" fontId="4" fillId="2" borderId="1" xfId="0" applyNumberFormat="1" applyFont="1" applyFill="1" applyBorder="1" applyAlignment="1">
      <alignment horizontal="left" vertical="top" wrapText="1"/>
    </xf>
    <xf numFmtId="0" fontId="0" fillId="0" borderId="1" xfId="0" applyBorder="1" applyAlignment="1">
      <alignment horizontal="left" vertical="top" wrapText="1"/>
    </xf>
    <xf numFmtId="1" fontId="4" fillId="0" borderId="13" xfId="0" applyNumberFormat="1" applyFont="1" applyBorder="1" applyAlignment="1">
      <alignment horizontal="center" wrapText="1"/>
    </xf>
    <xf numFmtId="1" fontId="4" fillId="0" borderId="14" xfId="0" applyNumberFormat="1" applyFont="1" applyBorder="1" applyAlignment="1">
      <alignment horizontal="center" wrapText="1"/>
    </xf>
    <xf numFmtId="1" fontId="4" fillId="0" borderId="15" xfId="0" applyNumberFormat="1" applyFont="1" applyBorder="1" applyAlignment="1">
      <alignment horizontal="center" wrapText="1"/>
    </xf>
    <xf numFmtId="164" fontId="4" fillId="2" borderId="13" xfId="0" applyNumberFormat="1" applyFont="1" applyFill="1" applyBorder="1" applyAlignment="1">
      <alignment horizontal="center" wrapText="1"/>
    </xf>
    <xf numFmtId="164" fontId="4" fillId="2" borderId="14" xfId="0" applyNumberFormat="1" applyFont="1" applyFill="1" applyBorder="1" applyAlignment="1">
      <alignment horizontal="center" wrapText="1"/>
    </xf>
    <xf numFmtId="164" fontId="4" fillId="2" borderId="15" xfId="0" applyNumberFormat="1" applyFont="1" applyFill="1" applyBorder="1" applyAlignment="1">
      <alignment horizontal="center" wrapText="1"/>
    </xf>
    <xf numFmtId="1" fontId="1" fillId="0" borderId="0" xfId="0" applyNumberFormat="1" applyFont="1" applyAlignment="1">
      <alignment horizontal="center" vertical="center" wrapText="1"/>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4" fontId="4" fillId="0" borderId="1" xfId="0" applyNumberFormat="1" applyFont="1" applyBorder="1" applyAlignment="1">
      <alignment horizontal="right"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2" fontId="4" fillId="0" borderId="13" xfId="0" applyNumberFormat="1" applyFont="1" applyBorder="1" applyAlignment="1">
      <alignment horizontal="center" wrapText="1"/>
    </xf>
    <xf numFmtId="2" fontId="4" fillId="0" borderId="14" xfId="0" applyNumberFormat="1" applyFont="1" applyBorder="1" applyAlignment="1">
      <alignment horizontal="center" wrapText="1"/>
    </xf>
    <xf numFmtId="2" fontId="4" fillId="0" borderId="15" xfId="0" applyNumberFormat="1" applyFont="1" applyBorder="1" applyAlignment="1">
      <alignment horizontal="center" wrapText="1"/>
    </xf>
    <xf numFmtId="2" fontId="4" fillId="0" borderId="2" xfId="0" applyNumberFormat="1" applyFont="1" applyBorder="1" applyAlignment="1">
      <alignment horizontal="justify" vertical="top" wrapText="1"/>
    </xf>
    <xf numFmtId="2" fontId="4" fillId="0" borderId="3" xfId="0" applyNumberFormat="1" applyFont="1" applyBorder="1" applyAlignment="1">
      <alignment horizontal="justify" vertical="top" wrapText="1"/>
    </xf>
    <xf numFmtId="2" fontId="4" fillId="0" borderId="4" xfId="0" applyNumberFormat="1" applyFont="1" applyBorder="1" applyAlignment="1">
      <alignment horizontal="justify" vertical="top" wrapText="1"/>
    </xf>
    <xf numFmtId="4" fontId="4" fillId="0" borderId="13" xfId="0" applyNumberFormat="1" applyFont="1" applyBorder="1" applyAlignment="1">
      <alignment horizontal="right" wrapText="1"/>
    </xf>
    <xf numFmtId="4" fontId="4" fillId="0" borderId="14" xfId="0" applyNumberFormat="1" applyFont="1" applyBorder="1" applyAlignment="1">
      <alignment horizontal="right" wrapText="1"/>
    </xf>
    <xf numFmtId="4" fontId="4" fillId="0" borderId="15" xfId="0" applyNumberFormat="1" applyFont="1" applyBorder="1" applyAlignment="1">
      <alignment horizontal="right" wrapText="1"/>
    </xf>
    <xf numFmtId="2" fontId="4" fillId="0" borderId="6" xfId="0" applyNumberFormat="1" applyFont="1" applyBorder="1" applyAlignment="1">
      <alignment horizontal="justify" vertical="top" wrapText="1"/>
    </xf>
    <xf numFmtId="2" fontId="4" fillId="0" borderId="0" xfId="0" applyNumberFormat="1" applyFont="1" applyAlignment="1">
      <alignment horizontal="justify" vertical="top" wrapText="1"/>
    </xf>
    <xf numFmtId="2" fontId="4" fillId="0" borderId="7" xfId="0" applyNumberFormat="1" applyFont="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tabSelected="1" view="pageBreakPreview" zoomScaleNormal="100" zoomScaleSheetLayoutView="100" workbookViewId="0">
      <selection activeCell="S5" sqref="S5"/>
    </sheetView>
  </sheetViews>
  <sheetFormatPr defaultRowHeight="14.4" x14ac:dyDescent="0.3"/>
  <cols>
    <col min="1" max="1" width="6.33203125" customWidth="1"/>
    <col min="2" max="2" width="9" customWidth="1"/>
    <col min="3" max="3" width="14.88671875" customWidth="1"/>
    <col min="4" max="4" width="4.109375" customWidth="1"/>
    <col min="5" max="5" width="4.88671875" customWidth="1"/>
    <col min="6" max="6" width="8.33203125" style="34" customWidth="1"/>
    <col min="7" max="7" width="4.109375" style="34" customWidth="1"/>
    <col min="8" max="8" width="7.5546875" style="34" customWidth="1"/>
    <col min="9" max="9" width="3.6640625" style="34" customWidth="1"/>
    <col min="10" max="10" width="8.109375" style="34" customWidth="1"/>
    <col min="11" max="11" width="3.109375" style="34" customWidth="1"/>
    <col min="12" max="12" width="9.109375" style="40"/>
    <col min="13" max="13" width="8" customWidth="1"/>
    <col min="14" max="14" width="8.109375" customWidth="1"/>
    <col min="16" max="16" width="13.33203125" customWidth="1"/>
  </cols>
  <sheetData>
    <row r="1" spans="1:16" ht="18" x14ac:dyDescent="0.3">
      <c r="A1" s="110" t="s">
        <v>34</v>
      </c>
      <c r="B1" s="110"/>
      <c r="C1" s="110"/>
      <c r="D1" s="110"/>
      <c r="E1" s="110"/>
      <c r="F1" s="110"/>
      <c r="G1" s="110"/>
      <c r="H1" s="110"/>
      <c r="I1" s="110"/>
      <c r="J1" s="110"/>
      <c r="K1" s="110"/>
      <c r="L1" s="110"/>
      <c r="M1" s="110"/>
      <c r="N1" s="110"/>
      <c r="O1" s="110"/>
      <c r="P1" s="110"/>
    </row>
    <row r="2" spans="1:16" ht="48" customHeight="1" x14ac:dyDescent="0.3">
      <c r="A2" s="64" t="s">
        <v>35</v>
      </c>
      <c r="B2" s="64"/>
      <c r="C2" s="64"/>
      <c r="D2" s="64"/>
      <c r="E2" s="64"/>
      <c r="F2" s="64"/>
      <c r="G2" s="64"/>
      <c r="H2" s="64"/>
      <c r="I2" s="64"/>
      <c r="J2" s="64"/>
      <c r="K2" s="64"/>
      <c r="L2" s="64"/>
      <c r="M2" s="64"/>
      <c r="N2" s="64"/>
      <c r="O2" s="64"/>
      <c r="P2" s="64"/>
    </row>
    <row r="3" spans="1:16" ht="29.25" customHeight="1" x14ac:dyDescent="0.3">
      <c r="A3" s="64"/>
      <c r="B3" s="64"/>
      <c r="C3" s="64"/>
      <c r="D3" s="64"/>
      <c r="E3" s="64"/>
      <c r="F3" s="64"/>
      <c r="G3" s="64"/>
      <c r="H3" s="64"/>
      <c r="I3" s="64"/>
      <c r="J3" s="64"/>
      <c r="K3" s="64"/>
      <c r="L3" s="64"/>
      <c r="M3" s="64"/>
      <c r="N3" s="64"/>
      <c r="O3" s="64"/>
      <c r="P3" s="64"/>
    </row>
    <row r="4" spans="1:16" ht="33.75" customHeight="1" x14ac:dyDescent="0.3">
      <c r="A4" s="1" t="s">
        <v>0</v>
      </c>
      <c r="B4" s="2" t="s">
        <v>1</v>
      </c>
      <c r="C4" s="111" t="s">
        <v>2</v>
      </c>
      <c r="D4" s="112"/>
      <c r="E4" s="112"/>
      <c r="F4" s="112"/>
      <c r="G4" s="112"/>
      <c r="H4" s="112"/>
      <c r="I4" s="112"/>
      <c r="J4" s="112"/>
      <c r="K4" s="112"/>
      <c r="L4" s="113"/>
      <c r="M4" s="3" t="s">
        <v>3</v>
      </c>
      <c r="N4" s="3" t="s">
        <v>4</v>
      </c>
      <c r="O4" s="3" t="s">
        <v>5</v>
      </c>
      <c r="P4" s="4" t="s">
        <v>6</v>
      </c>
    </row>
    <row r="5" spans="1:16" ht="61.5" customHeight="1" x14ac:dyDescent="0.3">
      <c r="A5" s="94">
        <v>1</v>
      </c>
      <c r="B5" s="101">
        <v>6.12</v>
      </c>
      <c r="C5" s="115" t="s">
        <v>22</v>
      </c>
      <c r="D5" s="116"/>
      <c r="E5" s="116"/>
      <c r="F5" s="116"/>
      <c r="G5" s="116"/>
      <c r="H5" s="116"/>
      <c r="I5" s="116"/>
      <c r="J5" s="116"/>
      <c r="K5" s="116"/>
      <c r="L5" s="117"/>
      <c r="M5" s="99">
        <f>L6</f>
        <v>56</v>
      </c>
      <c r="N5" s="99" t="s">
        <v>7</v>
      </c>
      <c r="O5" s="99"/>
      <c r="P5" s="114"/>
    </row>
    <row r="6" spans="1:16" ht="15.6" x14ac:dyDescent="0.3">
      <c r="A6" s="94"/>
      <c r="B6" s="101"/>
      <c r="C6" s="12"/>
      <c r="D6" s="13"/>
      <c r="E6" s="13"/>
      <c r="F6" s="14">
        <v>1</v>
      </c>
      <c r="G6" s="15" t="s">
        <v>8</v>
      </c>
      <c r="H6" s="15">
        <v>7</v>
      </c>
      <c r="I6" s="15" t="s">
        <v>8</v>
      </c>
      <c r="J6" s="15">
        <v>8</v>
      </c>
      <c r="K6" s="15" t="s">
        <v>9</v>
      </c>
      <c r="L6" s="36">
        <f>ROUND(F6*H6*J6,2)</f>
        <v>56</v>
      </c>
      <c r="M6" s="99"/>
      <c r="N6" s="99"/>
      <c r="O6" s="99"/>
      <c r="P6" s="114"/>
    </row>
    <row r="7" spans="1:16" ht="66" customHeight="1" x14ac:dyDescent="0.3">
      <c r="A7" s="104">
        <v>2</v>
      </c>
      <c r="B7" s="107">
        <v>4.0999999999999996</v>
      </c>
      <c r="C7" s="103" t="s">
        <v>18</v>
      </c>
      <c r="D7" s="103"/>
      <c r="E7" s="103"/>
      <c r="F7" s="103"/>
      <c r="G7" s="103"/>
      <c r="H7" s="103"/>
      <c r="I7" s="103"/>
      <c r="J7" s="103"/>
      <c r="K7" s="103"/>
      <c r="L7" s="103"/>
      <c r="M7" s="118">
        <f>L11</f>
        <v>13.37</v>
      </c>
      <c r="N7" s="118" t="s">
        <v>11</v>
      </c>
      <c r="O7" s="118"/>
      <c r="P7" s="124"/>
    </row>
    <row r="8" spans="1:16" ht="17.25" customHeight="1" x14ac:dyDescent="0.3">
      <c r="A8" s="105"/>
      <c r="B8" s="108"/>
      <c r="C8" s="16"/>
      <c r="D8" s="17"/>
      <c r="E8" s="17"/>
      <c r="F8" s="29">
        <v>6.1</v>
      </c>
      <c r="G8" s="29" t="s">
        <v>8</v>
      </c>
      <c r="H8" s="29">
        <v>5.48</v>
      </c>
      <c r="I8" s="29" t="s">
        <v>8</v>
      </c>
      <c r="J8" s="29">
        <v>6.5000000000000002E-2</v>
      </c>
      <c r="K8" s="35" t="s">
        <v>9</v>
      </c>
      <c r="L8" s="37">
        <f>ROUND(F8*H8*J8,2)</f>
        <v>2.17</v>
      </c>
      <c r="M8" s="119"/>
      <c r="N8" s="119"/>
      <c r="O8" s="119"/>
      <c r="P8" s="125"/>
    </row>
    <row r="9" spans="1:16" s="30" customFormat="1" ht="15" customHeight="1" x14ac:dyDescent="0.3">
      <c r="A9" s="105"/>
      <c r="B9" s="108"/>
      <c r="C9" s="26"/>
      <c r="D9" s="27"/>
      <c r="E9" s="27"/>
      <c r="F9" s="33">
        <v>35</v>
      </c>
      <c r="G9" s="28" t="s">
        <v>8</v>
      </c>
      <c r="H9" s="33">
        <v>2</v>
      </c>
      <c r="I9" s="29" t="s">
        <v>8</v>
      </c>
      <c r="J9" s="29">
        <v>0.08</v>
      </c>
      <c r="K9" s="29" t="s">
        <v>9</v>
      </c>
      <c r="L9" s="37">
        <f>ROUND(F9*H9*J9,2)</f>
        <v>5.6</v>
      </c>
      <c r="M9" s="119"/>
      <c r="N9" s="119"/>
      <c r="O9" s="119"/>
      <c r="P9" s="125"/>
    </row>
    <row r="10" spans="1:16" ht="15.6" x14ac:dyDescent="0.3">
      <c r="A10" s="105"/>
      <c r="B10" s="108"/>
      <c r="C10" s="16"/>
      <c r="D10" s="17"/>
      <c r="E10" s="17"/>
      <c r="F10" s="7">
        <v>7</v>
      </c>
      <c r="G10" s="7" t="s">
        <v>8</v>
      </c>
      <c r="H10" s="7">
        <v>8</v>
      </c>
      <c r="I10" s="7" t="s">
        <v>8</v>
      </c>
      <c r="J10" s="7">
        <v>0.1</v>
      </c>
      <c r="K10" s="7" t="s">
        <v>9</v>
      </c>
      <c r="L10" s="37">
        <f>ROUND(F10*H10*J10,2)</f>
        <v>5.6</v>
      </c>
      <c r="M10" s="119"/>
      <c r="N10" s="119"/>
      <c r="O10" s="119"/>
      <c r="P10" s="125"/>
    </row>
    <row r="11" spans="1:16" ht="15.6" x14ac:dyDescent="0.3">
      <c r="A11" s="106"/>
      <c r="B11" s="109"/>
      <c r="C11" s="23"/>
      <c r="D11" s="24"/>
      <c r="E11" s="24"/>
      <c r="F11" s="25"/>
      <c r="G11" s="6"/>
      <c r="H11" s="6"/>
      <c r="I11" s="6"/>
      <c r="J11" s="6"/>
      <c r="K11" s="6" t="s">
        <v>9</v>
      </c>
      <c r="L11" s="38">
        <f>L10+L9+L8</f>
        <v>13.37</v>
      </c>
      <c r="M11" s="120"/>
      <c r="N11" s="120"/>
      <c r="O11" s="120"/>
      <c r="P11" s="126"/>
    </row>
    <row r="12" spans="1:16" ht="76.5" customHeight="1" x14ac:dyDescent="0.3">
      <c r="A12" s="94">
        <v>3</v>
      </c>
      <c r="B12" s="95">
        <v>11.19</v>
      </c>
      <c r="C12" s="96" t="s">
        <v>17</v>
      </c>
      <c r="D12" s="97"/>
      <c r="E12" s="97"/>
      <c r="F12" s="97"/>
      <c r="G12" s="97"/>
      <c r="H12" s="97"/>
      <c r="I12" s="97"/>
      <c r="J12" s="97"/>
      <c r="K12" s="97"/>
      <c r="L12" s="98"/>
      <c r="M12" s="99">
        <f>L13</f>
        <v>14</v>
      </c>
      <c r="N12" s="99" t="s">
        <v>7</v>
      </c>
      <c r="O12" s="99"/>
      <c r="P12" s="114"/>
    </row>
    <row r="13" spans="1:16" ht="18.75" customHeight="1" x14ac:dyDescent="0.3">
      <c r="A13" s="94"/>
      <c r="B13" s="95"/>
      <c r="C13" s="20" t="s">
        <v>16</v>
      </c>
      <c r="D13" s="21"/>
      <c r="E13" s="21"/>
      <c r="F13" s="22"/>
      <c r="G13" s="7"/>
      <c r="H13" s="7">
        <v>7</v>
      </c>
      <c r="I13" s="7" t="s">
        <v>8</v>
      </c>
      <c r="J13" s="7">
        <v>2</v>
      </c>
      <c r="K13" s="7" t="s">
        <v>9</v>
      </c>
      <c r="L13" s="37">
        <f>J13*H13</f>
        <v>14</v>
      </c>
      <c r="M13" s="99"/>
      <c r="N13" s="99"/>
      <c r="O13" s="99"/>
      <c r="P13" s="114"/>
    </row>
    <row r="14" spans="1:16" ht="113.25" customHeight="1" x14ac:dyDescent="0.3">
      <c r="A14" s="94">
        <v>4</v>
      </c>
      <c r="B14" s="95">
        <v>11.4</v>
      </c>
      <c r="C14" s="127" t="s">
        <v>23</v>
      </c>
      <c r="D14" s="128"/>
      <c r="E14" s="128"/>
      <c r="F14" s="128"/>
      <c r="G14" s="128"/>
      <c r="H14" s="128"/>
      <c r="I14" s="128"/>
      <c r="J14" s="128"/>
      <c r="K14" s="128"/>
      <c r="L14" s="129"/>
      <c r="M14" s="99">
        <f>L17</f>
        <v>80.5</v>
      </c>
      <c r="N14" s="99" t="s">
        <v>7</v>
      </c>
      <c r="O14" s="99"/>
      <c r="P14" s="114"/>
    </row>
    <row r="15" spans="1:16" ht="15.6" x14ac:dyDescent="0.3">
      <c r="A15" s="94"/>
      <c r="B15" s="95"/>
      <c r="C15" s="10" t="s">
        <v>14</v>
      </c>
      <c r="D15" s="11"/>
      <c r="E15" s="11"/>
      <c r="F15" s="5">
        <v>1</v>
      </c>
      <c r="G15" s="6" t="s">
        <v>8</v>
      </c>
      <c r="H15" s="6">
        <v>35</v>
      </c>
      <c r="I15" s="6" t="s">
        <v>8</v>
      </c>
      <c r="J15" s="6">
        <v>2</v>
      </c>
      <c r="K15" s="6" t="s">
        <v>9</v>
      </c>
      <c r="L15" s="38">
        <f>ROUND(F15*H15*J15,2)</f>
        <v>70</v>
      </c>
      <c r="M15" s="99"/>
      <c r="N15" s="99"/>
      <c r="O15" s="99"/>
      <c r="P15" s="114"/>
    </row>
    <row r="16" spans="1:16" ht="15.6" x14ac:dyDescent="0.3">
      <c r="A16" s="94"/>
      <c r="B16" s="95"/>
      <c r="C16" s="10" t="s">
        <v>15</v>
      </c>
      <c r="D16" s="11"/>
      <c r="E16" s="11"/>
      <c r="F16" s="5">
        <v>1</v>
      </c>
      <c r="G16" s="6" t="s">
        <v>8</v>
      </c>
      <c r="H16" s="6">
        <v>7</v>
      </c>
      <c r="I16" s="6" t="s">
        <v>8</v>
      </c>
      <c r="J16" s="6">
        <v>1.5</v>
      </c>
      <c r="K16" s="6" t="s">
        <v>9</v>
      </c>
      <c r="L16" s="38">
        <f t="shared" ref="L16" si="0">ROUND(F16*H16*J16,2)</f>
        <v>10.5</v>
      </c>
      <c r="M16" s="99"/>
      <c r="N16" s="99"/>
      <c r="O16" s="99"/>
      <c r="P16" s="114"/>
    </row>
    <row r="17" spans="1:16" ht="15.6" x14ac:dyDescent="0.3">
      <c r="A17" s="94"/>
      <c r="B17" s="95"/>
      <c r="C17" s="8"/>
      <c r="D17" s="9"/>
      <c r="E17" s="9"/>
      <c r="F17" s="7"/>
      <c r="G17" s="7"/>
      <c r="H17" s="100" t="s">
        <v>10</v>
      </c>
      <c r="I17" s="100"/>
      <c r="J17" s="100"/>
      <c r="K17" s="7" t="s">
        <v>9</v>
      </c>
      <c r="L17" s="37">
        <f>SUM(L15:L16)</f>
        <v>80.5</v>
      </c>
      <c r="M17" s="99"/>
      <c r="N17" s="99"/>
      <c r="O17" s="99"/>
      <c r="P17" s="114"/>
    </row>
    <row r="18" spans="1:16" ht="69" customHeight="1" x14ac:dyDescent="0.3">
      <c r="A18" s="94">
        <v>5</v>
      </c>
      <c r="B18" s="101">
        <v>15.2</v>
      </c>
      <c r="C18" s="102" t="s">
        <v>21</v>
      </c>
      <c r="D18" s="102"/>
      <c r="E18" s="102"/>
      <c r="F18" s="102"/>
      <c r="G18" s="102"/>
      <c r="H18" s="102"/>
      <c r="I18" s="102"/>
      <c r="J18" s="102"/>
      <c r="K18" s="102"/>
      <c r="L18" s="102"/>
      <c r="M18" s="99">
        <f>L19</f>
        <v>4.55</v>
      </c>
      <c r="N18" s="99" t="s">
        <v>11</v>
      </c>
      <c r="O18" s="99"/>
      <c r="P18" s="114"/>
    </row>
    <row r="19" spans="1:16" ht="15.6" x14ac:dyDescent="0.3">
      <c r="A19" s="94"/>
      <c r="B19" s="101"/>
      <c r="C19" s="12"/>
      <c r="D19" s="13"/>
      <c r="E19" s="13"/>
      <c r="F19" s="14">
        <v>35</v>
      </c>
      <c r="G19" s="15" t="s">
        <v>8</v>
      </c>
      <c r="H19" s="15">
        <v>2</v>
      </c>
      <c r="I19" s="15" t="s">
        <v>8</v>
      </c>
      <c r="J19" s="58">
        <v>6.5000000000000002E-2</v>
      </c>
      <c r="K19" s="15" t="s">
        <v>9</v>
      </c>
      <c r="L19" s="36">
        <f>ROUND(F19*H19*J19,2)</f>
        <v>4.55</v>
      </c>
      <c r="M19" s="99"/>
      <c r="N19" s="99"/>
      <c r="O19" s="99"/>
      <c r="P19" s="114"/>
    </row>
    <row r="20" spans="1:16" ht="241.5" customHeight="1" x14ac:dyDescent="0.3">
      <c r="A20" s="94">
        <v>6</v>
      </c>
      <c r="B20" s="95">
        <v>14.86</v>
      </c>
      <c r="C20" s="121" t="s">
        <v>12</v>
      </c>
      <c r="D20" s="122"/>
      <c r="E20" s="122"/>
      <c r="F20" s="122"/>
      <c r="G20" s="122"/>
      <c r="H20" s="122"/>
      <c r="I20" s="122"/>
      <c r="J20" s="122"/>
      <c r="K20" s="122"/>
      <c r="L20" s="123"/>
      <c r="M20" s="99">
        <f>L21</f>
        <v>36</v>
      </c>
      <c r="N20" s="99" t="s">
        <v>7</v>
      </c>
      <c r="O20" s="99"/>
      <c r="P20" s="114"/>
    </row>
    <row r="21" spans="1:16" ht="25.5" customHeight="1" x14ac:dyDescent="0.3">
      <c r="A21" s="94"/>
      <c r="B21" s="95"/>
      <c r="C21" s="20"/>
      <c r="D21" s="21"/>
      <c r="E21" s="21"/>
      <c r="F21" s="31">
        <v>1</v>
      </c>
      <c r="G21" s="32" t="s">
        <v>8</v>
      </c>
      <c r="H21" s="32">
        <v>6</v>
      </c>
      <c r="I21" s="32" t="s">
        <v>8</v>
      </c>
      <c r="J21" s="32">
        <v>6</v>
      </c>
      <c r="K21" s="32" t="s">
        <v>9</v>
      </c>
      <c r="L21" s="39">
        <f>ROUND(F21*H21*J21,2)</f>
        <v>36</v>
      </c>
      <c r="M21" s="99"/>
      <c r="N21" s="99"/>
      <c r="O21" s="99"/>
      <c r="P21" s="114"/>
    </row>
    <row r="22" spans="1:16" ht="21.75" customHeight="1" x14ac:dyDescent="0.3">
      <c r="A22" s="92" t="s">
        <v>19</v>
      </c>
      <c r="B22" s="92"/>
      <c r="C22" s="92"/>
      <c r="D22" s="92"/>
      <c r="E22" s="92"/>
      <c r="F22" s="92"/>
      <c r="G22" s="92"/>
      <c r="H22" s="92"/>
      <c r="I22" s="92"/>
      <c r="J22" s="92"/>
      <c r="K22" s="92"/>
      <c r="L22" s="92"/>
      <c r="M22" s="92"/>
      <c r="N22" s="92"/>
      <c r="O22" s="92"/>
      <c r="P22" s="18">
        <f>SUM(P5:P21)</f>
        <v>0</v>
      </c>
    </row>
    <row r="23" spans="1:16" ht="24.75" customHeight="1" x14ac:dyDescent="0.3">
      <c r="A23" s="93" t="s">
        <v>20</v>
      </c>
      <c r="B23" s="93"/>
      <c r="C23" s="93"/>
      <c r="D23" s="93"/>
      <c r="E23" s="93"/>
      <c r="F23" s="93"/>
      <c r="G23" s="93"/>
      <c r="H23" s="93"/>
      <c r="I23" s="93"/>
      <c r="J23" s="93"/>
      <c r="K23" s="93"/>
      <c r="L23" s="93"/>
      <c r="M23" s="93"/>
      <c r="N23" s="93"/>
      <c r="O23" s="93"/>
      <c r="P23" s="18">
        <f>P22*1.0633</f>
        <v>0</v>
      </c>
    </row>
    <row r="24" spans="1:16" s="6" customFormat="1" ht="26.25" customHeight="1" x14ac:dyDescent="0.3">
      <c r="A24" s="41" t="s">
        <v>30</v>
      </c>
      <c r="B24" s="42"/>
      <c r="C24" s="65" t="s">
        <v>24</v>
      </c>
      <c r="D24" s="66"/>
      <c r="E24" s="66"/>
      <c r="F24" s="66"/>
      <c r="G24" s="66"/>
      <c r="H24" s="66"/>
      <c r="I24" s="66"/>
      <c r="J24" s="66"/>
      <c r="K24" s="66"/>
      <c r="L24" s="67"/>
      <c r="M24" s="68"/>
      <c r="N24" s="69"/>
      <c r="O24" s="69"/>
      <c r="P24" s="70"/>
    </row>
    <row r="25" spans="1:16" s="43" customFormat="1" ht="23.25" customHeight="1" x14ac:dyDescent="0.3">
      <c r="A25" s="71">
        <v>7</v>
      </c>
      <c r="B25" s="74" t="s">
        <v>25</v>
      </c>
      <c r="C25" s="77" t="s">
        <v>26</v>
      </c>
      <c r="D25" s="78"/>
      <c r="E25" s="78"/>
      <c r="F25" s="78"/>
      <c r="G25" s="78"/>
      <c r="H25" s="78"/>
      <c r="I25" s="78"/>
      <c r="J25" s="78"/>
      <c r="K25" s="78"/>
      <c r="L25" s="79"/>
      <c r="M25" s="80">
        <f>L27</f>
        <v>21</v>
      </c>
      <c r="N25" s="83" t="s">
        <v>27</v>
      </c>
      <c r="O25" s="83"/>
      <c r="P25" s="86">
        <f>ROUND(M25*O25,2)</f>
        <v>0</v>
      </c>
    </row>
    <row r="26" spans="1:16" s="43" customFormat="1" ht="15.75" customHeight="1" x14ac:dyDescent="0.3">
      <c r="A26" s="72"/>
      <c r="B26" s="75"/>
      <c r="C26" s="89" t="s">
        <v>31</v>
      </c>
      <c r="D26" s="90"/>
      <c r="E26" s="90"/>
      <c r="F26" s="90"/>
      <c r="G26" s="90"/>
      <c r="H26" s="90"/>
      <c r="I26" s="90"/>
      <c r="J26" s="90"/>
      <c r="K26" s="90"/>
      <c r="L26" s="91"/>
      <c r="M26" s="81"/>
      <c r="N26" s="84"/>
      <c r="O26" s="84"/>
      <c r="P26" s="87"/>
    </row>
    <row r="27" spans="1:16" s="43" customFormat="1" ht="15.6" x14ac:dyDescent="0.3">
      <c r="A27" s="73"/>
      <c r="B27" s="76"/>
      <c r="C27" s="44"/>
      <c r="D27" s="45"/>
      <c r="E27" s="45"/>
      <c r="F27" s="45"/>
      <c r="G27" s="45"/>
      <c r="H27" s="22">
        <v>3</v>
      </c>
      <c r="I27" s="22" t="s">
        <v>8</v>
      </c>
      <c r="J27" s="22">
        <v>7</v>
      </c>
      <c r="K27" s="22" t="s">
        <v>9</v>
      </c>
      <c r="L27" s="46">
        <f>ROUND(H27*J27,2)</f>
        <v>21</v>
      </c>
      <c r="M27" s="82"/>
      <c r="N27" s="85"/>
      <c r="O27" s="85"/>
      <c r="P27" s="88"/>
    </row>
    <row r="28" spans="1:16" s="43" customFormat="1" ht="15.75" customHeight="1" x14ac:dyDescent="0.3">
      <c r="A28" s="47"/>
      <c r="B28" s="59" t="s">
        <v>28</v>
      </c>
      <c r="C28" s="59"/>
      <c r="D28" s="59"/>
      <c r="E28" s="59"/>
      <c r="F28" s="59"/>
      <c r="G28" s="59"/>
      <c r="H28" s="59"/>
      <c r="I28" s="59"/>
      <c r="J28" s="59"/>
      <c r="K28" s="59"/>
      <c r="L28" s="59"/>
      <c r="M28" s="59"/>
      <c r="N28" s="59"/>
      <c r="O28" s="60"/>
      <c r="P28" s="48">
        <f>P25</f>
        <v>0</v>
      </c>
    </row>
    <row r="29" spans="1:16" s="6" customFormat="1" ht="15.75" customHeight="1" x14ac:dyDescent="0.3">
      <c r="A29" s="49"/>
      <c r="B29" s="50"/>
      <c r="C29" s="51"/>
      <c r="D29" s="51"/>
      <c r="E29" s="51"/>
      <c r="F29" s="51"/>
      <c r="G29" s="51"/>
      <c r="H29" s="51"/>
      <c r="I29" s="51"/>
      <c r="J29" s="51"/>
      <c r="K29" s="51"/>
      <c r="L29" s="61" t="s">
        <v>29</v>
      </c>
      <c r="M29" s="61"/>
      <c r="N29" s="61"/>
      <c r="O29" s="61"/>
      <c r="P29" s="52">
        <f>P28*18%</f>
        <v>0</v>
      </c>
    </row>
    <row r="30" spans="1:16" s="6" customFormat="1" ht="15.6" x14ac:dyDescent="0.3">
      <c r="A30" s="53"/>
      <c r="B30" s="54"/>
      <c r="C30" s="55"/>
      <c r="D30" s="55"/>
      <c r="E30" s="55"/>
      <c r="F30" s="55"/>
      <c r="G30" s="55"/>
      <c r="H30" s="55"/>
      <c r="I30" s="55"/>
      <c r="J30" s="55"/>
      <c r="K30" s="55"/>
      <c r="L30" s="62" t="s">
        <v>32</v>
      </c>
      <c r="M30" s="62"/>
      <c r="N30" s="62"/>
      <c r="O30" s="62"/>
      <c r="P30" s="56">
        <f>P28+P29</f>
        <v>0</v>
      </c>
    </row>
    <row r="31" spans="1:16" ht="15.6" x14ac:dyDescent="0.3">
      <c r="M31" s="63" t="s">
        <v>33</v>
      </c>
      <c r="N31" s="63"/>
      <c r="O31" s="63"/>
      <c r="P31" s="18">
        <f>P30+P23</f>
        <v>0</v>
      </c>
    </row>
    <row r="32" spans="1:16" ht="15.6" x14ac:dyDescent="0.3">
      <c r="O32" s="19" t="s">
        <v>13</v>
      </c>
      <c r="P32" s="18">
        <f>ROUND(P31,0)</f>
        <v>0</v>
      </c>
    </row>
    <row r="34" spans="8:8" ht="15.6" x14ac:dyDescent="0.3">
      <c r="H34" s="57"/>
    </row>
  </sheetData>
  <mergeCells count="63">
    <mergeCell ref="A14:A17"/>
    <mergeCell ref="B14:B17"/>
    <mergeCell ref="C14:L14"/>
    <mergeCell ref="A20:A21"/>
    <mergeCell ref="B20:B21"/>
    <mergeCell ref="C20:L20"/>
    <mergeCell ref="M20:M21"/>
    <mergeCell ref="N20:N21"/>
    <mergeCell ref="P12:P13"/>
    <mergeCell ref="P14:P17"/>
    <mergeCell ref="M7:M11"/>
    <mergeCell ref="N7:N11"/>
    <mergeCell ref="P20:P21"/>
    <mergeCell ref="O20:O21"/>
    <mergeCell ref="O7:O11"/>
    <mergeCell ref="P7:P11"/>
    <mergeCell ref="O18:O19"/>
    <mergeCell ref="P18:P19"/>
    <mergeCell ref="C7:L7"/>
    <mergeCell ref="A7:A11"/>
    <mergeCell ref="B7:B11"/>
    <mergeCell ref="A1:P1"/>
    <mergeCell ref="A3:P3"/>
    <mergeCell ref="C4:L4"/>
    <mergeCell ref="N5:N6"/>
    <mergeCell ref="O5:O6"/>
    <mergeCell ref="P5:P6"/>
    <mergeCell ref="A5:A6"/>
    <mergeCell ref="B5:B6"/>
    <mergeCell ref="C5:L5"/>
    <mergeCell ref="M5:M6"/>
    <mergeCell ref="A23:O23"/>
    <mergeCell ref="A12:A13"/>
    <mergeCell ref="B12:B13"/>
    <mergeCell ref="C12:L12"/>
    <mergeCell ref="M12:M13"/>
    <mergeCell ref="N12:N13"/>
    <mergeCell ref="H17:J17"/>
    <mergeCell ref="A18:A19"/>
    <mergeCell ref="B18:B19"/>
    <mergeCell ref="C18:L18"/>
    <mergeCell ref="M18:M19"/>
    <mergeCell ref="N18:N19"/>
    <mergeCell ref="M14:M17"/>
    <mergeCell ref="N14:N17"/>
    <mergeCell ref="O14:O17"/>
    <mergeCell ref="O12:O13"/>
    <mergeCell ref="B28:O28"/>
    <mergeCell ref="L29:O29"/>
    <mergeCell ref="L30:O30"/>
    <mergeCell ref="M31:O31"/>
    <mergeCell ref="A2:P2"/>
    <mergeCell ref="C24:L24"/>
    <mergeCell ref="M24:P24"/>
    <mergeCell ref="A25:A27"/>
    <mergeCell ref="B25:B27"/>
    <mergeCell ref="C25:L25"/>
    <mergeCell ref="M25:M27"/>
    <mergeCell ref="N25:N27"/>
    <mergeCell ref="O25:O27"/>
    <mergeCell ref="P25:P27"/>
    <mergeCell ref="C26:L26"/>
    <mergeCell ref="A22:O22"/>
  </mergeCells>
  <pageMargins left="0.7" right="0.7" top="0.75" bottom="0.75" header="0.3" footer="0.3"/>
  <pageSetup scale="93" orientation="landscape" horizontalDpi="360" verticalDpi="360" r:id="rId1"/>
  <rowBreaks count="2" manualBreakCount="2">
    <brk id="13" max="15" man="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10 (CIVIL)</dc:creator>
  <cp:lastModifiedBy>Mithiraj Narzary</cp:lastModifiedBy>
  <cp:lastPrinted>2025-06-06T10:35:10Z</cp:lastPrinted>
  <dcterms:created xsi:type="dcterms:W3CDTF">2025-06-03T06:13:23Z</dcterms:created>
  <dcterms:modified xsi:type="dcterms:W3CDTF">2025-09-26T07:26:40Z</dcterms:modified>
</cp:coreProperties>
</file>