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656" tabRatio="838" firstSheet="6" activeTab="6"/>
  </bookViews>
  <sheets>
    <sheet name="BoQ1" sheetId="1" state="veryHidden" r:id="rId1"/>
    <sheet name="BoQ2" sheetId="2" state="veryHidden" r:id="rId2"/>
    <sheet name="BoQ3" sheetId="3" state="veryHidden" r:id="rId3"/>
    <sheet name="BoQ4" sheetId="4" state="veryHidden" r:id="rId4"/>
    <sheet name="BoQ5" sheetId="5" state="veryHidden" r:id="rId5"/>
    <sheet name="BoQ6" sheetId="6" state="veryHidden" r:id="rId6"/>
    <sheet name="Macros" sheetId="7" r:id="rId7"/>
  </sheets>
  <externalReferences>
    <externalReference r:id="rId10"/>
    <externalReference r:id="rId11"/>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1">#REF!</definedName>
    <definedName name="dfsga" localSheetId="2">#REF!</definedName>
    <definedName name="dfsga">#REF!</definedName>
    <definedName name="domestic_global">#REF!</definedName>
    <definedName name="Excise" localSheetId="1">#REF!</definedName>
    <definedName name="Excise" localSheetId="2">#REF!</definedName>
    <definedName name="Excise">#REF!</definedName>
    <definedName name="Excise_Duty" localSheetId="1">#REF!</definedName>
    <definedName name="Excise_Duty" localSheetId="2">#REF!</definedName>
    <definedName name="Excise_Duty">#REF!</definedName>
    <definedName name="Excised" localSheetId="1">#REF!</definedName>
    <definedName name="Excised" localSheetId="2">#REF!</definedName>
    <definedName name="Excised">#REF!</definedName>
    <definedName name="ExciseDuty">#REF!</definedName>
    <definedName name="MyList">#REF!</definedName>
    <definedName name="option9" localSheetId="1">'[2]PRICE BID'!#REF!</definedName>
    <definedName name="option9" localSheetId="2">'[2]PRICE BID'!#REF!</definedName>
    <definedName name="option9">'[2]PRICE BID'!#REF!</definedName>
    <definedName name="other_boq">'[1]Config'!$G$2:$G$5</definedName>
    <definedName name="_xlnm.Print_Area" localSheetId="0">'BoQ1'!$A$1:$BC$82</definedName>
    <definedName name="_xlnm.Print_Area" localSheetId="1">'BoQ2'!$A$1:$BC$82</definedName>
    <definedName name="_xlnm.Print_Area" localSheetId="2">'BoQ3'!$A$1:$BC$58</definedName>
    <definedName name="_xlnm.Print_Area" localSheetId="3">'BoQ4'!$A$1:$BC$37</definedName>
    <definedName name="_xlnm.Print_Area" localSheetId="4">'BoQ5'!$A$1:$BC$37</definedName>
    <definedName name="_xlnm.Print_Area" localSheetId="5">'BoQ6'!$A$1:$BC$22</definedName>
    <definedName name="_xlnm.Print_Titles" localSheetId="0">'BoQ1'!$11:$11</definedName>
    <definedName name="_xlnm.Print_Titles" localSheetId="1">'BoQ2'!$11:$11</definedName>
    <definedName name="_xlnm.Print_Titles" localSheetId="2">'BoQ3'!$11:$11</definedName>
    <definedName name="_xlnm.Print_Titles" localSheetId="3">'BoQ4'!$11:$11</definedName>
    <definedName name="_xlnm.Print_Titles" localSheetId="4">'BoQ5'!$11:$11</definedName>
    <definedName name="_xlnm.Print_Titles" localSheetId="5">'BoQ6'!$11:$11</definedName>
    <definedName name="Select">#REF!</definedName>
    <definedName name="SelectD1OrC1">#REF!</definedName>
    <definedName name="SelectLessOrExcess">#REF!</definedName>
    <definedName name="Service" localSheetId="1">#REF!</definedName>
    <definedName name="Service" localSheetId="2">#REF!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<sst xmlns="http://schemas.openxmlformats.org/spreadsheetml/2006/main" count="2399" uniqueCount="254">
  <si>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</si>
  <si>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</si>
  <si>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</si>
  <si>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</si>
  <si>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</si>
  <si>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</si>
  <si>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</si>
  <si>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</si>
  <si>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</si>
  <si>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</si>
  <si>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</si>
  <si>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</si>
  <si>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</si>
  <si>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</si>
  <si>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</si>
  <si>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</si>
  <si>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</si>
  <si>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</si>
  <si>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</si>
  <si>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</si>
  <si>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</si>
  <si>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</si>
  <si>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</si>
  <si>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</si>
  <si>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</si>
  <si>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</si>
  <si>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</si>
  <si>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</si>
  <si>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</si>
  <si>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</si>
  <si>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</si>
  <si>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</si>
  <si>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</si>
  <si>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</si>
  <si>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</si>
  <si>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</si>
  <si>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</si>
  <si>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</si>
  <si>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</si>
  <si>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</si>
  <si>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</si>
  <si>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</si>
  <si>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</si>
  <si>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</si>
  <si>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</si>
  <si>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</si>
  <si>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</si>
  <si>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Set</t>
  </si>
  <si>
    <t>Item 6</t>
  </si>
  <si>
    <t>Item 7</t>
  </si>
  <si>
    <t>Item 8</t>
  </si>
  <si>
    <t>Item 9</t>
  </si>
  <si>
    <t>Item 10</t>
  </si>
  <si>
    <t>Item 11</t>
  </si>
  <si>
    <t>Item 12</t>
  </si>
  <si>
    <t>Freight and Insurance Charges ( incl Unloading &amp; Stacking)</t>
  </si>
  <si>
    <t>Contract No:  Nil</t>
  </si>
  <si>
    <t>Mtr.</t>
  </si>
  <si>
    <t>Nos.</t>
  </si>
  <si>
    <t>Item 13</t>
  </si>
  <si>
    <t>Item 14</t>
  </si>
  <si>
    <t>Item 15</t>
  </si>
  <si>
    <t>Item 16</t>
  </si>
  <si>
    <t>Item 17</t>
  </si>
  <si>
    <t>Item 18</t>
  </si>
  <si>
    <r>
      <rPr>
        <b/>
        <sz val="11"/>
        <color indexed="30"/>
        <rFont val="Arial"/>
        <family val="2"/>
      </rPr>
      <t xml:space="preserve">Unit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</si>
  <si>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</si>
  <si>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</si>
  <si>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</si>
  <si>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</si>
  <si>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</si>
  <si>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</si>
  <si>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</si>
  <si>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</si>
  <si>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</si>
  <si>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</si>
  <si>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</si>
  <si>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</si>
  <si>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</si>
  <si>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</si>
  <si>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</si>
  <si>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</si>
  <si>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</si>
  <si>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</si>
  <si>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</si>
  <si>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</si>
  <si>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</si>
  <si>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</si>
  <si>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</si>
  <si>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</si>
  <si>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</si>
  <si>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</si>
  <si>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Km</t>
  </si>
  <si>
    <t>Item 45</t>
  </si>
  <si>
    <t>Item 46</t>
  </si>
  <si>
    <t>Item 47</t>
  </si>
  <si>
    <t>Item 48</t>
  </si>
  <si>
    <t>Supply of Earthing System Materials</t>
  </si>
  <si>
    <t>Item 49</t>
  </si>
  <si>
    <t>Item 50</t>
  </si>
  <si>
    <t>Item 51</t>
  </si>
  <si>
    <t>Item 52</t>
  </si>
  <si>
    <t>Item 53</t>
  </si>
  <si>
    <t>Item 54</t>
  </si>
  <si>
    <t>Clamps and Connectors</t>
  </si>
  <si>
    <t>Item 55</t>
  </si>
  <si>
    <t>Item 56</t>
  </si>
  <si>
    <t>Item 57</t>
  </si>
  <si>
    <t>Item 58</t>
  </si>
  <si>
    <t>Item 59</t>
  </si>
  <si>
    <t>Item 60</t>
  </si>
  <si>
    <t>Mandatory Spares</t>
  </si>
  <si>
    <t>For 132 kV SF6 Circuit Breakers</t>
  </si>
  <si>
    <t>Item 61</t>
  </si>
  <si>
    <r>
      <rPr>
        <b/>
        <sz val="11"/>
        <color indexed="30"/>
        <rFont val="Arial"/>
        <family val="2"/>
      </rPr>
      <t>TOTAL AMOUNT  (Without Taxes)</t>
    </r>
    <r>
      <rPr>
        <b/>
        <sz val="11"/>
        <color indexed="18"/>
        <rFont val="Arial"/>
        <family val="2"/>
      </rPr>
      <t xml:space="preserve">
in
</t>
    </r>
    <r>
      <rPr>
        <b/>
        <sz val="11"/>
        <color indexed="10"/>
        <rFont val="Arial"/>
        <family val="2"/>
      </rPr>
      <t>Rs.      P</t>
    </r>
  </si>
  <si>
    <r>
      <rPr>
        <b/>
        <sz val="11"/>
        <color indexed="30"/>
        <rFont val="Arial"/>
        <family val="2"/>
      </rPr>
      <t xml:space="preserve">Unit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</si>
  <si>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  (Without Taxes)</t>
    </r>
    <r>
      <rPr>
        <b/>
        <sz val="11"/>
        <color indexed="18"/>
        <rFont val="Arial"/>
        <family val="2"/>
      </rPr>
      <t xml:space="preserve">
in
</t>
    </r>
    <r>
      <rPr>
        <b/>
        <sz val="11"/>
        <color indexed="10"/>
        <rFont val="Arial"/>
        <family val="2"/>
      </rPr>
      <t>Rs.      P</t>
    </r>
  </si>
  <si>
    <t>Erection of Bay Marshalling Kiosk as per drawings and specifications including construction of foundation inclusive of supply of all foundation Materials and Labour as directed.</t>
  </si>
  <si>
    <t>Supply of ABT meter as per specification</t>
  </si>
  <si>
    <t>Erection, testing and Commissssioning of ABT Meter as per specification</t>
  </si>
  <si>
    <t>Item 1</t>
  </si>
  <si>
    <t>Item 2</t>
  </si>
  <si>
    <t>Item 3</t>
  </si>
  <si>
    <t>Item 4</t>
  </si>
  <si>
    <t>Item 5</t>
  </si>
  <si>
    <t>Item 63</t>
  </si>
  <si>
    <t>Item 64</t>
  </si>
  <si>
    <t>Sqm</t>
  </si>
  <si>
    <t>10 Disc Tension Insulator String(90KN)</t>
  </si>
  <si>
    <t>9 Disc Suspension Insulator String(90KN)</t>
  </si>
  <si>
    <t>At Nazira GSS</t>
  </si>
  <si>
    <t xml:space="preserve"> Without Earth Switch (Tandem Type)  (at Nazira GSS)</t>
  </si>
  <si>
    <t>132 kV Line CT ( Nazira GSS- 3 nos., Garmur GSS - 3 nos.)</t>
  </si>
  <si>
    <t>145KV, 3150A, SCR 40KA for 1sec  3-phase Gang operated SF6  Circuit Breaker complete with terminal connectors, operating mechanism and support structure etc.as applicable as per specification</t>
  </si>
  <si>
    <t>145KV, outdoor type live tank 1-Phase 800-400-200/1-1-1 Line CT with all fittings and accessories including terminal connectors etc. as per specification</t>
  </si>
  <si>
    <t>Mounting structures with mounting &amp; foundation bolts, nuts, washers as per drawing</t>
  </si>
  <si>
    <r>
      <rPr>
        <b/>
        <u val="single"/>
        <sz val="11"/>
        <rFont val="Arial"/>
        <family val="2"/>
      </rPr>
      <t xml:space="preserve"> SCHEDULE 1 - SUPPLY </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</si>
  <si>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At Garmur GSS</t>
  </si>
  <si>
    <t>132kV Lightning Arrester  ( Nazira GSS- 3 nos., Garmur GSS - 3 nos.)</t>
  </si>
  <si>
    <r>
      <t xml:space="preserve">132kV CVT  ( Nazira GSS- 3 nos., Garmur GSS - 3 nos.) 
</t>
    </r>
    <r>
      <rPr>
        <i/>
        <sz val="12"/>
        <color indexed="8"/>
        <rFont val="Arial Narrow"/>
        <family val="2"/>
      </rPr>
      <t>(Structure shall be compatible for CVT mounted Wave Trap as well)</t>
    </r>
  </si>
  <si>
    <t>120kV, 10kA Metal Oxide type Lightning Arrester complete with Surge Counter &amp; flexible cooper connecting lead with all fittings and accessories including terminal connectors etc. as per specification</t>
  </si>
  <si>
    <t>132kV Post Insulator with terminal connectors  etc. as per specification</t>
  </si>
  <si>
    <r>
      <t>For 132 kV Feeder Capable of integration into Existing SAS (Siemens make) at Nazira</t>
    </r>
    <r>
      <rPr>
        <sz val="11"/>
        <color indexed="8"/>
        <rFont val="Arial Narrow"/>
        <family val="2"/>
      </rPr>
      <t xml:space="preserve"> GSS</t>
    </r>
  </si>
  <si>
    <t>Supply of Bay Marshalling Kiosk along with mounting structure
(Nazira - 1 no., Garmur - 1 no.)</t>
  </si>
  <si>
    <r>
      <t>For 132 kV Feeder Capable of integration into Existing SAS (Siemens make) at Garmur</t>
    </r>
    <r>
      <rPr>
        <sz val="11"/>
        <color indexed="8"/>
        <rFont val="Arial Narrow"/>
        <family val="2"/>
      </rPr>
      <t xml:space="preserve"> GSS</t>
    </r>
  </si>
  <si>
    <t xml:space="preserve"> With Single Earth Switch (at Nazira GSS - 1 set, at Garmur GSS - 2 set )</t>
  </si>
  <si>
    <t xml:space="preserve"> With Two Earth Switch  (at Garmur GSS)</t>
  </si>
  <si>
    <t>132kV Isolator Without Earth Switch (Tandem Type) 
( Nazira GSS- 2 set )</t>
  </si>
  <si>
    <t>132kV Isolator With Single Earth Switch (at Nazira GSS - 1 set, at Garmur GSS - 2 set )</t>
  </si>
  <si>
    <t>4C, 6 sq. mm   (Nazira - 400 m)</t>
  </si>
  <si>
    <t>4C, 4 sq. mm   (Nazira - 400 m, Garmur - 768 m )</t>
  </si>
  <si>
    <t>4C, 2.5  sq. mm    (Nazira - 600 m, Garmur - 770 m )</t>
  </si>
  <si>
    <t>7C, 1.5 sq. mm    (Nazira - 600 m, Garmur - 96 m )</t>
  </si>
  <si>
    <t>12C, 1.5 sq. mm     (Nazira - 500 m, Garmur - 192 m )</t>
  </si>
  <si>
    <t>Supply of ACSR Panther Conductor
(Nazira - 0.5 km, Garmur -0.5 km)</t>
  </si>
  <si>
    <t>Supply of Power Cables (including lugs, glands, etc)</t>
  </si>
  <si>
    <t>Supply of Control Cables (including lugs, glands, etc)</t>
  </si>
  <si>
    <t>65x12 mm GI Flat       (Nazira - 300 m, Garmur -300 m)</t>
  </si>
  <si>
    <t>50x6 mm GI flat          (Nazira - 100 m, , Garmur -100 m)</t>
  </si>
  <si>
    <t>40 mm Dia. 3mtr long M.S. rod earth electrode (driven) with test link       
 (Nazira - 15 m, , Garmur -15 m)</t>
  </si>
  <si>
    <t>Interrupter (Nazira - 1 no., Garmur - 1 no.)</t>
  </si>
  <si>
    <t>Tripping Coil (Nazira - 2 nos., Garmur - 2 nos.)</t>
  </si>
  <si>
    <t>Closing Coil  (Nazira - 2 nos., Garmur - 2 nos.)</t>
  </si>
  <si>
    <r>
      <rPr>
        <b/>
        <u val="single"/>
        <sz val="11"/>
        <rFont val="Arial"/>
        <family val="2"/>
      </rPr>
      <t>Schedule 2 - Foundation, Erection, Testing and Commissioning</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</si>
  <si>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PLCC equipments</t>
  </si>
  <si>
    <t>Line Matching Unit (LMU) and Line Matching &amp; Distribution Unit (LMDU) for phase to phase Coupling arrangement with fibre box assembly including all accessories, as per specification  (Nazira - 1 set, Garmur - 1 set)</t>
  </si>
  <si>
    <t>Digital Carrier Terminal Equipment suitable to operate on 48V DC  including all accessories, as per specification (Nazira - 1 no, Garmur - 1 no.)</t>
  </si>
  <si>
    <t>Digital Teleprotection Coupler (8 commands) including all accessories, as per specification 
(Nazira - 1 no, Garmur - 1 no.)</t>
  </si>
  <si>
    <t>HF Coaxial Cable (imp 75 ohms) including all accessories, as per specification 
(Nazira - 200 mtr, Garmur - 170 mtr)</t>
  </si>
  <si>
    <t>Erection, testing &amp; commissioning of 145kV Circuit Breakers including laying &amp; terminating of LT power and control cables as required, including supply of all foundation materials and construction of foundations and erection of structures for complete commissioning</t>
  </si>
  <si>
    <t>Erection, testing &amp; commissioning of Control &amp; Relay Panels including laying &amp; terminating of LT power and control cables as required for complete commissioning</t>
  </si>
  <si>
    <t>Erection, testing &amp; commissioning of 145KV Current Transformers with all fittings and accessories  including laying &amp; terminating of control cables as required for complete commissioning</t>
  </si>
  <si>
    <t>Erection, testing &amp; commissioning of 145kV, 1250A, 3-ph gang operated Horizntal Centre Break (HCB) motorized Isolators including laying &amp; terminating of LT power and control cables as required for complete commissioning</t>
  </si>
  <si>
    <t>Erection, testing &amp; commissioning of 120kV, 10kA Metal Oxide type Lightning Arrester including including laying &amp; terminating of control cables as required  for complete commissioning</t>
  </si>
  <si>
    <t>Erection, testing &amp; commissioning of 132kV Post Insulator including including laying &amp; terminating of control cables as required for complete commissioning</t>
  </si>
  <si>
    <t>Erection, testing &amp; commissioning of 145KV 1-Phase Capacitative Voltage Transformer including including laying &amp; terminating of control cables as required for complete commissioning</t>
  </si>
  <si>
    <t>Erection of mounting structures including construction of foundations and supply of all foundation materials for different terminal equipments as required 
(reference drawings enclosed)</t>
  </si>
  <si>
    <t>Job</t>
  </si>
  <si>
    <t>Installation of earthing system with GI flats, electrodes etc. for area in scope for complete commissioning at both Nazira and Garmur GSS</t>
  </si>
  <si>
    <t>Construction of Cable Trenches including supply of all materials including cable tray, etc. and labour as per specification and drawing</t>
  </si>
  <si>
    <t>C Type Trench (Nazira GSS)</t>
  </si>
  <si>
    <t>D Type Trench ( Nazira GSS - 40 m   , Garmur GSS - 15 m)</t>
  </si>
  <si>
    <r>
      <t xml:space="preserve">Providing 80 mm thick 1:4:8 PCC base with 100mm thick gravelling  of switchyard as per specification &amp; drawings including supply of all materials 
</t>
    </r>
    <r>
      <rPr>
        <sz val="10"/>
        <color indexed="8"/>
        <rFont val="Arial Narrow"/>
        <family val="2"/>
      </rPr>
      <t>(Nazira - 600 sqm, Garmur - 600 sqm)</t>
    </r>
  </si>
  <si>
    <r>
      <rPr>
        <b/>
        <u val="single"/>
        <sz val="11"/>
        <rFont val="Arial"/>
        <family val="2"/>
      </rPr>
      <t xml:space="preserve"> SCHEDULE 1A- Freight and Insurance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</si>
  <si>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132kV, 0.5mH, 800 Amp Line Trap with all fittings and accessories as per specification (Nazira - 2 nos., Garmur - 2 nos.)
</t>
    </r>
    <r>
      <rPr>
        <b/>
        <i/>
        <sz val="10.5"/>
        <color indexed="8"/>
        <rFont val="Arial Narrow"/>
        <family val="2"/>
      </rPr>
      <t>Line Trap shall be of CVT Mounted Type</t>
    </r>
  </si>
  <si>
    <r>
      <t xml:space="preserve">145KV 1-Phase Capacitative Voltage Transformer for 132KV Line with all fittings and accessories including terminal connectors etc as per specfication.
</t>
    </r>
    <r>
      <rPr>
        <b/>
        <i/>
        <sz val="11"/>
        <color indexed="8"/>
        <rFont val="Arial Narrow"/>
        <family val="2"/>
      </rPr>
      <t>(It shall be compatible for CVT mounted Wave Trap as well)</t>
    </r>
  </si>
  <si>
    <t>SIEMENS make Control &amp; Relay Panel with Automation (Simplex Type) complete with BCU, ethernet switch and all accessories as required for SAS integration.</t>
  </si>
  <si>
    <t>Tender Inviting Authority: CGM (PPandD), AEGCL</t>
  </si>
  <si>
    <r>
      <t xml:space="preserve">Integration of Control Relay Panel into the existing Substation Automation System (SAS) of SIEMENS made at Nazira GSS and Garmur GSS, 
</t>
    </r>
    <r>
      <rPr>
        <i/>
        <sz val="10.5"/>
        <rFont val="Arial Narrow"/>
        <family val="2"/>
      </rPr>
      <t>* SAS integration shall be done in presence of repesentative of OEM for complete commissioning including transmission of data to SLDC</t>
    </r>
  </si>
  <si>
    <t>132kV Post Insulator ( Nazira GSS- 4 nos., Garmur - 0   )</t>
  </si>
  <si>
    <t xml:space="preserve">T Clamp With Connectors and all hardware fittings sutiable for ACSR Panther - ACSR Zebra Conductor (for PI)
(Garmur - 6 nos.) </t>
  </si>
  <si>
    <t xml:space="preserve">T Clamp With Connectors and all hardware fittings sutiable for ACSR Panther Conductor 
(Nazira - 30 nos.) </t>
  </si>
  <si>
    <t xml:space="preserve">PG Clamp With Connectors and all hardware fittings sutiable for ACSR Panther Conductor 
(Nazira - 10 nos.) </t>
  </si>
  <si>
    <t>Terminal connectors and clamps for 132kV CT (Panther)</t>
  </si>
  <si>
    <t>Terminal connectors and clamps for 132kV isolator (Panther)</t>
  </si>
  <si>
    <t>Terminal connectors and clamps for 132kV CVT (Panther)</t>
  </si>
  <si>
    <t>Terminal connectors and clamps for 132kV Surge Arrester (Panther)</t>
  </si>
  <si>
    <t>Terminal connectors and clamps for 132kV Post Insulator (Panther)</t>
  </si>
  <si>
    <t>Terminal connectors and clamps for 132kV Wave Trap (CVT mounted) for panther conductor</t>
  </si>
  <si>
    <t xml:space="preserve">Disc Insulator Strings complete with all hardware fittings, clamps etc. </t>
  </si>
  <si>
    <t>Item 65</t>
  </si>
  <si>
    <t>Item 66</t>
  </si>
  <si>
    <t>Item 67</t>
  </si>
  <si>
    <t>Item 68</t>
  </si>
  <si>
    <t>132kV Post Insulator ( Nazira GSS- 4 nos., Garmur -  0  )</t>
  </si>
  <si>
    <r>
      <t xml:space="preserve">Hoisting of Insulator strings, Stringing of Conductors, jumpering of equipments (CB, CVT, CT, ISOLATOR, LA), GI shield wire etc including </t>
    </r>
    <r>
      <rPr>
        <b/>
        <sz val="10.5"/>
        <rFont val="Arial Narrow"/>
        <family val="2"/>
      </rPr>
      <t>supply of GI stranded shield wire, connectors etc.</t>
    </r>
    <r>
      <rPr>
        <b/>
        <sz val="10.5"/>
        <color indexed="8"/>
        <rFont val="Arial Narrow"/>
        <family val="2"/>
      </rPr>
      <t xml:space="preserve"> as required for whole scope of works for complete commissioning at both Nazira and Garmur GSS</t>
    </r>
  </si>
  <si>
    <t>Erection, testing and Commissioning of PLCC Equipments</t>
  </si>
  <si>
    <t>Erection, testing and commissioning of 132kV, 0.5mH, 800 Amp Line Trap (CVT mounted type) with all fittings and accessories as per specification, inclusive of all cost of retrofitting if any and including supply of all materials to complete the job for the substations mentioned alongside. 
(Nazira GSS - 2 nos., Garmur GSS - 2 nos.)</t>
  </si>
  <si>
    <t>Erection, testing and commissioning of LINE MATCHING UNIT (LMU) and (Line Matching and Distribution Unit (LMDU) for phase to phase Coupling arrangement with fire box assembly with all fittings and accessories as per specification, inclusive of all cost of retrofitting if any and including supply of all materials to complete the job for the substations mentioned alongside. 
(Nazira GSS - 1 set., Garmur GSS - 1 set)</t>
  </si>
  <si>
    <t>Erection, testing and commissioning of Digital Carrier Terminal Equipment suitable to operate on 48V DC with all fittings and accessories as per specification, inclusive of all cost of retrofitting if any and including supply of all materials to complete the job for the substations mentioned alongside. 
(Nazira GSS - 1 No., Garmur GSS - 1 No.)</t>
  </si>
  <si>
    <t>Erection, testing and commissioning of Digital Teleprotection Coupler (8 nos.) as per specification, inclusive of all cost of retrofitting if any and including supply of all materials to complete the job for the substations mentioned alongside. 
(Nazira GSS - 1 No., Garmur GSS - 1 No.)</t>
  </si>
  <si>
    <t>145kV, 1250A, 3-ph gang operated Horizontal Centre Break (HCB), outdoor type, motor operated lsolators including solid core post insulators, complete with all fittings and accessories including terminal connectors  etc. as per specification</t>
  </si>
  <si>
    <t>Name of Work: Second circuit stringing of Nazira-Garmur line along with construction of two nos. of 132 kV Line Bays at 132 kV Nazira GSS and 132kV Garmur GSS(Turnkey)  [ Schedule 2 - Foundation, Erection, Testing and Commissioning ]</t>
  </si>
  <si>
    <r>
      <t xml:space="preserve">Name of Work:   </t>
    </r>
    <r>
      <rPr>
        <b/>
        <sz val="11"/>
        <color indexed="30"/>
        <rFont val="Arial"/>
        <family val="2"/>
      </rPr>
      <t xml:space="preserve">Second circuit stringing of Nazira-Garmur line along with construction of two nos. of 132 kV Line Bays at 132 kV Nazira GSS and 132kV Garmur GSS(Turnkey)  </t>
    </r>
    <r>
      <rPr>
        <b/>
        <sz val="11"/>
        <color indexed="8"/>
        <rFont val="Arial"/>
        <family val="2"/>
      </rPr>
      <t>[ Schedule 3 (Supply of items for transmission line)]</t>
    </r>
  </si>
  <si>
    <r>
      <rPr>
        <b/>
        <u val="single"/>
        <sz val="11"/>
        <rFont val="Arial"/>
        <family val="2"/>
      </rPr>
      <t>Schedule 3(Supply of items for transmission line)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</si>
  <si>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Power Conductor and accessories</t>
  </si>
  <si>
    <t>AAAC Panther Conductor</t>
  </si>
  <si>
    <t>Stock Bridge type Vibration damper</t>
  </si>
  <si>
    <t>Preformed Armoured Rod</t>
  </si>
  <si>
    <t>Mid Span Compression Joint</t>
  </si>
  <si>
    <t>Repair Sleeve</t>
  </si>
  <si>
    <t>Supply of phase plate</t>
  </si>
  <si>
    <t>KM</t>
  </si>
  <si>
    <t>Disc Insulator including accessories</t>
  </si>
  <si>
    <t>70 kN, 9 Disc Single Suspension Insulator String with complete hardware fittings including single suspension clamps for AAAC Panther conductor equivalent</t>
  </si>
  <si>
    <t xml:space="preserve">140 kN, Double suspension Insulator string comprising of 2 strings of 70 KN Disc Insulator (9 Discs per string) with complete hardware fittings including double suspension clamps for AAAC Panther conductor equivalent </t>
  </si>
  <si>
    <t>90 kN, 10 Disc Single Tension Insulator String with complete hardware fittings including single tension clamps for AAAC Panther equivalent</t>
  </si>
  <si>
    <t>180 kN, Double Tension Insulator String comprising of 2 strings of 90 KN Disc Insulator (10 Discs per string) with complete hardware fitting including double tension clamps for AAAC Panther conductor equivalent</t>
  </si>
  <si>
    <t>Other clamps, connectors etc. as per site requirement</t>
  </si>
  <si>
    <t>LS</t>
  </si>
  <si>
    <t>Tower Accessories</t>
  </si>
  <si>
    <t>Supply of danger plate</t>
  </si>
  <si>
    <t>Supply of number plate</t>
  </si>
  <si>
    <t>Supply of anti-climbing device</t>
  </si>
  <si>
    <t>Ground wire accessories</t>
  </si>
  <si>
    <t xml:space="preserve">7/3.15 mm, GI Ground wire </t>
  </si>
  <si>
    <t>Strain clamp for above ground wire</t>
  </si>
  <si>
    <t>Copper Earth Bond</t>
  </si>
  <si>
    <t>km</t>
  </si>
  <si>
    <t>set</t>
  </si>
  <si>
    <r>
      <t xml:space="preserve">Name of Work:   </t>
    </r>
    <r>
      <rPr>
        <b/>
        <sz val="11"/>
        <color indexed="30"/>
        <rFont val="Arial"/>
        <family val="2"/>
      </rPr>
      <t xml:space="preserve">Second circuit stringing of Nazira-Garmur line along with construction of two nos. of 132 kV Line Bays at 132 kV Nazira GSS and 132kV Garmur GSS(Turnkey)  </t>
    </r>
    <r>
      <rPr>
        <b/>
        <sz val="11"/>
        <color indexed="8"/>
        <rFont val="Arial"/>
        <family val="2"/>
      </rPr>
      <t>[ Schedule 3(b): ERECTION, TESTING AND COMMISSIONING (Transmission Line)]</t>
    </r>
  </si>
  <si>
    <t>Survey</t>
  </si>
  <si>
    <t>Stringing of power conductors including transportation from stores and distribution of conductors and accessories to sites and laying, stringing, tensioning, clamping, jointing, jumpering and hoisting of insulators complete including cost of all fittings and accessories not specifically mentioned elsewhere per route Km(3 conductors) of line</t>
  </si>
  <si>
    <t>Danger Plates (1 No. per tower)</t>
  </si>
  <si>
    <t>Erection of phase plates</t>
  </si>
  <si>
    <t>Erection of Number plates (1 No. per tower)</t>
  </si>
  <si>
    <t>Erection of anti-climbing device (1 set per tower)</t>
  </si>
  <si>
    <t>Stringing of ground wire including transportation and distribution of ground wire and accessories to site and laying, stringing, tensioning, clamping, jointing complete including cost of all fittings and accessories not specifically mentioned elsewhere per route km of line</t>
  </si>
  <si>
    <t>SET</t>
  </si>
  <si>
    <r>
      <rPr>
        <b/>
        <u val="single"/>
        <sz val="11"/>
        <rFont val="Arial"/>
        <family val="2"/>
      </rPr>
      <t>Schedule 3(b): ERECTION, TESTING AND COMMISSIONING (Transmission Line)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</si>
  <si>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Name of Work:   </t>
    </r>
    <r>
      <rPr>
        <b/>
        <sz val="11"/>
        <color indexed="30"/>
        <rFont val="Arial"/>
        <family val="2"/>
      </rPr>
      <t xml:space="preserve">Second circuit stringing of Nazira-Garmur line along with construction of two nos. of 132 kV Line Bays at 132 kV Nazira GSS and 132kV Garmur GSS(Turnkey)  </t>
    </r>
    <r>
      <rPr>
        <b/>
        <sz val="11"/>
        <color indexed="8"/>
        <rFont val="Arial"/>
        <family val="2"/>
      </rPr>
      <t>[ Schedule 1-Supply of Items for Bays]</t>
    </r>
  </si>
  <si>
    <r>
      <t xml:space="preserve">Name of Work: Second circuit stringing of Nazira-Garmur line along with construction of two nos. of 132 kV Line Bays at 132 kV Nazira GSS and 132kV Garmur GSS(Turnkey) </t>
    </r>
    <r>
      <rPr>
        <b/>
        <sz val="11"/>
        <rFont val="Arial"/>
        <family val="2"/>
      </rPr>
      <t>[ Schedule 1A- Freight and Insurance for Bay]</t>
    </r>
  </si>
  <si>
    <r>
      <t xml:space="preserve">Name of Work:   </t>
    </r>
    <r>
      <rPr>
        <b/>
        <sz val="11"/>
        <color indexed="30"/>
        <rFont val="Arial"/>
        <family val="2"/>
      </rPr>
      <t xml:space="preserve">Second circuit stringing of Nazira-Garmur line along with construction of two nos. of 132 kV Line Bays at 132 kV Nazira GSS and 132kV Garmur GSS(Turnkey)  </t>
    </r>
    <r>
      <rPr>
        <b/>
        <sz val="11"/>
        <color indexed="8"/>
        <rFont val="Arial"/>
        <family val="2"/>
      </rPr>
      <t>[ Schedule 3(a)-Freight and Insurance for transmission line items]</t>
    </r>
  </si>
  <si>
    <r>
      <rPr>
        <b/>
        <u val="single"/>
        <sz val="11"/>
        <rFont val="Arial"/>
        <family val="2"/>
      </rPr>
      <t>Schedule 3(a)-Freight and Insurance for transmission line items</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</si>
</sst>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9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Arial Narrow"/>
      <family val="2"/>
    </font>
    <font>
      <b/>
      <sz val="11"/>
      <name val="Arial Narrow"/>
      <family val="2"/>
    </font>
    <font>
      <b/>
      <sz val="11"/>
      <color indexed="30"/>
      <name val="Arial"/>
      <family val="2"/>
    </font>
    <font>
      <b/>
      <sz val="11"/>
      <color indexed="18"/>
      <name val="Arial"/>
      <family val="2"/>
    </font>
    <font>
      <sz val="10.5"/>
      <name val="Arial Narrow"/>
      <family val="2"/>
    </font>
    <font>
      <b/>
      <sz val="10.5"/>
      <name val="Arial Narrow"/>
      <family val="2"/>
    </font>
    <font>
      <sz val="10"/>
      <name val="Arial Narrow"/>
      <family val="2"/>
    </font>
    <font>
      <sz val="11"/>
      <color indexed="8"/>
      <name val="Arial Narrow"/>
      <family val="2"/>
    </font>
    <font>
      <b/>
      <sz val="10.5"/>
      <color indexed="8"/>
      <name val="Arial Narrow"/>
      <family val="2"/>
    </font>
    <font>
      <i/>
      <sz val="12"/>
      <color indexed="8"/>
      <name val="Arial Narrow"/>
      <family val="2"/>
    </font>
    <font>
      <i/>
      <sz val="10.5"/>
      <name val="Arial Narrow"/>
      <family val="2"/>
    </font>
    <font>
      <sz val="10"/>
      <color indexed="8"/>
      <name val="Arial Narrow"/>
      <family val="2"/>
    </font>
    <font>
      <b/>
      <i/>
      <sz val="10.5"/>
      <color indexed="8"/>
      <name val="Arial Narrow"/>
      <family val="2"/>
    </font>
    <font>
      <b/>
      <i/>
      <sz val="11"/>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1"/>
      <color indexed="17"/>
      <name val="Arial"/>
      <family val="2"/>
    </font>
    <font>
      <sz val="10"/>
      <color indexed="8"/>
      <name val="Courier New"/>
      <family val="3"/>
    </font>
    <font>
      <b/>
      <sz val="12"/>
      <color indexed="16"/>
      <name val="Arial"/>
      <family val="2"/>
    </font>
    <font>
      <b/>
      <sz val="11"/>
      <color indexed="8"/>
      <name val="Arial Narrow"/>
      <family val="2"/>
    </font>
    <font>
      <sz val="10.5"/>
      <color indexed="8"/>
      <name val="Arial Narrow"/>
      <family val="2"/>
    </font>
    <font>
      <b/>
      <sz val="10"/>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1"/>
      <color rgb="FF00B050"/>
      <name val="Arial"/>
      <family val="2"/>
    </font>
    <font>
      <sz val="10"/>
      <color rgb="FF000000"/>
      <name val="Courier New"/>
      <family val="3"/>
    </font>
    <font>
      <b/>
      <sz val="12"/>
      <color rgb="FF800000"/>
      <name val="Arial"/>
      <family val="2"/>
    </font>
    <font>
      <b/>
      <sz val="11"/>
      <color rgb="FF000000"/>
      <name val="Arial Narrow"/>
      <family val="2"/>
    </font>
    <font>
      <sz val="11"/>
      <color rgb="FF000000"/>
      <name val="Arial Narrow"/>
      <family val="2"/>
    </font>
    <font>
      <b/>
      <sz val="10.5"/>
      <color rgb="FF00000A"/>
      <name val="Arial Narrow"/>
      <family val="2"/>
    </font>
    <font>
      <sz val="10.5"/>
      <color rgb="FF00000A"/>
      <name val="Arial Narrow"/>
      <family val="2"/>
    </font>
    <font>
      <b/>
      <sz val="10"/>
      <color rgb="FF000000"/>
      <name val="Arial Narrow"/>
      <family val="2"/>
    </font>
    <font>
      <sz val="11"/>
      <color rgb="FF00000A"/>
      <name val="Arial Narrow"/>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top style="thin"/>
      <bottom style="thin"/>
    </border>
    <border>
      <left style="thin"/>
      <right/>
      <top>
        <color indexed="63"/>
      </top>
      <bottom/>
    </border>
    <border>
      <left>
        <color indexed="63"/>
      </left>
      <right>
        <color indexed="63"/>
      </right>
      <top>
        <color indexed="63"/>
      </top>
      <bottom style="thin"/>
    </border>
    <border>
      <left style="thin"/>
      <right/>
      <top>
        <color indexed="63"/>
      </top>
      <bottom style="thin"/>
    </border>
    <border>
      <left style="medium">
        <color rgb="FF000001"/>
      </left>
      <right style="medium">
        <color rgb="FF000001"/>
      </right>
      <top style="medium">
        <color rgb="FF00000A"/>
      </top>
      <bottom style="medium">
        <color rgb="FF00000A"/>
      </bottom>
    </border>
    <border>
      <left style="medium">
        <color rgb="FF000000"/>
      </left>
      <right style="medium">
        <color rgb="FF000000"/>
      </right>
      <top style="medium">
        <color rgb="FFCCCCCC"/>
      </top>
      <bottom style="medium">
        <color rgb="FF000000"/>
      </bottom>
    </border>
    <border>
      <left>
        <color indexed="63"/>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medium">
        <color rgb="FFCCCCCC"/>
      </left>
      <right style="medium">
        <color rgb="FF000000"/>
      </right>
      <top>
        <color indexed="63"/>
      </top>
      <bottom style="medium">
        <color rgb="FF000000"/>
      </bottom>
    </border>
    <border>
      <left style="medium">
        <color rgb="FF000000"/>
      </left>
      <right style="medium">
        <color rgb="FF000000"/>
      </right>
      <top>
        <color indexed="63"/>
      </top>
      <bottom style="medium">
        <color rgb="FFCCCCCC"/>
      </bottom>
    </border>
    <border>
      <left>
        <color indexed="63"/>
      </left>
      <right style="medium">
        <color rgb="FF000000"/>
      </right>
      <top>
        <color indexed="63"/>
      </top>
      <bottom style="medium">
        <color rgb="FFCCCCCC"/>
      </bottom>
    </border>
    <border>
      <left style="medium">
        <color rgb="FFCCCCCC"/>
      </left>
      <right style="medium">
        <color rgb="FF000000"/>
      </right>
      <top>
        <color indexed="63"/>
      </top>
      <bottom style="medium">
        <color rgb="FFCCCCCC"/>
      </bottom>
    </border>
    <border>
      <left/>
      <right style="thin"/>
      <top style="thin"/>
      <bottom style="thin"/>
    </border>
    <border>
      <left>
        <color indexed="63"/>
      </left>
      <right style="medium"/>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7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72">
    <xf numFmtId="0" fontId="0" fillId="0" borderId="0" xfId="0" applyFont="1" applyAlignment="1">
      <alignment/>
    </xf>
    <xf numFmtId="0" fontId="3" fillId="0" borderId="0" xfId="57" applyNumberFormat="1" applyFont="1" applyFill="1" applyBorder="1" applyAlignment="1">
      <alignment vertical="center"/>
      <protection/>
    </xf>
    <xf numFmtId="0" fontId="75" fillId="0" borderId="0" xfId="57" applyNumberFormat="1" applyFont="1" applyFill="1" applyBorder="1" applyAlignment="1" applyProtection="1">
      <alignment vertical="center"/>
      <protection locked="0"/>
    </xf>
    <xf numFmtId="0" fontId="75" fillId="0" borderId="0" xfId="57" applyNumberFormat="1" applyFont="1" applyFill="1" applyBorder="1" applyAlignment="1">
      <alignment vertical="center"/>
      <protection/>
    </xf>
    <xf numFmtId="0" fontId="7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7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75"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78"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top" wrapText="1"/>
      <protection/>
    </xf>
    <xf numFmtId="172" fontId="2" fillId="0" borderId="16"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75"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3" fillId="0" borderId="0" xfId="57" applyNumberFormat="1" applyFont="1" applyFill="1" applyAlignment="1">
      <alignment vertical="top"/>
      <protection/>
    </xf>
    <xf numFmtId="0" fontId="7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7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80" fillId="0" borderId="0" xfId="57" applyNumberFormat="1" applyFont="1" applyFill="1">
      <alignment/>
      <protection/>
    </xf>
    <xf numFmtId="172" fontId="81" fillId="0" borderId="17" xfId="58" applyNumberFormat="1" applyFont="1" applyFill="1" applyBorder="1" applyAlignment="1">
      <alignment horizontal="right" vertical="top"/>
      <protection/>
    </xf>
    <xf numFmtId="172" fontId="6" fillId="0" borderId="18" xfId="58" applyNumberFormat="1" applyFont="1" applyFill="1" applyBorder="1" applyAlignment="1">
      <alignment horizontal="right" vertical="top"/>
      <protection/>
    </xf>
    <xf numFmtId="10" fontId="82" fillId="33" borderId="11" xfId="63" applyNumberFormat="1" applyFont="1" applyFill="1" applyBorder="1" applyAlignment="1">
      <alignment horizontal="center" vertical="center"/>
    </xf>
    <xf numFmtId="0" fontId="76"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83" fillId="0" borderId="13" xfId="57" applyNumberFormat="1" applyFont="1" applyFill="1" applyBorder="1" applyAlignment="1">
      <alignment horizontal="center" vertical="top" wrapText="1"/>
      <protection/>
    </xf>
    <xf numFmtId="0" fontId="78" fillId="0" borderId="11" xfId="58"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center"/>
      <protection/>
    </xf>
    <xf numFmtId="0" fontId="16" fillId="0" borderId="13" xfId="58" applyNumberFormat="1" applyFont="1" applyFill="1" applyBorder="1" applyAlignment="1">
      <alignment horizontal="center" vertical="center"/>
      <protection/>
    </xf>
    <xf numFmtId="0" fontId="3" fillId="0" borderId="13" xfId="57" applyNumberFormat="1" applyFont="1" applyFill="1" applyBorder="1" applyAlignment="1">
      <alignment horizontal="center" vertical="center"/>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14" fillId="0" borderId="11" xfId="58"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vertical="center"/>
      <protection/>
    </xf>
    <xf numFmtId="0" fontId="84" fillId="0" borderId="13" xfId="58" applyNumberFormat="1" applyFont="1" applyFill="1" applyBorder="1" applyAlignment="1">
      <alignment horizontal="center" vertical="center" wrapText="1" readingOrder="1"/>
      <protection/>
    </xf>
    <xf numFmtId="0" fontId="79" fillId="0" borderId="12" xfId="57" applyNumberFormat="1" applyFont="1" applyFill="1" applyBorder="1" applyAlignment="1" applyProtection="1">
      <alignment horizontal="center" vertical="center"/>
      <protection/>
    </xf>
    <xf numFmtId="0" fontId="85" fillId="33" borderId="11" xfId="58" applyNumberFormat="1" applyFont="1" applyFill="1" applyBorder="1" applyAlignment="1" applyProtection="1">
      <alignment horizontal="center" vertical="center" wrapText="1"/>
      <protection locked="0"/>
    </xf>
    <xf numFmtId="0"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9" xfId="58" applyNumberFormat="1" applyFont="1" applyFill="1" applyBorder="1" applyAlignment="1">
      <alignment horizontal="left" vertical="center"/>
      <protection/>
    </xf>
    <xf numFmtId="0" fontId="86" fillId="0" borderId="13" xfId="0" applyFont="1" applyFill="1" applyBorder="1" applyAlignment="1">
      <alignment vertical="center" wrapText="1"/>
    </xf>
    <xf numFmtId="0" fontId="16" fillId="0" borderId="10" xfId="58" applyNumberFormat="1" applyFont="1" applyFill="1" applyBorder="1" applyAlignment="1">
      <alignment horizontal="center" vertical="center"/>
      <protection/>
    </xf>
    <xf numFmtId="0" fontId="15" fillId="0" borderId="13" xfId="58" applyNumberFormat="1" applyFont="1" applyFill="1" applyBorder="1" applyAlignment="1">
      <alignment horizontal="right" vertical="center"/>
      <protection/>
    </xf>
    <xf numFmtId="0" fontId="87" fillId="0" borderId="13" xfId="0" applyFont="1" applyFill="1" applyBorder="1" applyAlignment="1">
      <alignment vertical="center" wrapText="1"/>
    </xf>
    <xf numFmtId="0" fontId="88" fillId="0" borderId="0" xfId="0" applyFont="1" applyFill="1" applyAlignment="1">
      <alignment vertical="center"/>
    </xf>
    <xf numFmtId="0" fontId="3" fillId="0" borderId="20" xfId="58" applyNumberFormat="1" applyFont="1" applyFill="1" applyBorder="1" applyAlignment="1">
      <alignment horizontal="center" vertical="center"/>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21" xfId="58" applyNumberFormat="1" applyFont="1" applyFill="1" applyBorder="1" applyAlignment="1">
      <alignment vertical="top"/>
      <protection/>
    </xf>
    <xf numFmtId="0" fontId="3" fillId="0" borderId="21" xfId="58" applyNumberFormat="1" applyFont="1" applyFill="1" applyBorder="1" applyAlignment="1">
      <alignment vertical="top"/>
      <protection/>
    </xf>
    <xf numFmtId="0" fontId="88" fillId="0" borderId="0" xfId="0" applyFont="1" applyFill="1" applyAlignment="1">
      <alignment vertical="center" wrapText="1"/>
    </xf>
    <xf numFmtId="2" fontId="3" fillId="0" borderId="13" xfId="58" applyNumberFormat="1" applyFont="1" applyFill="1" applyBorder="1" applyAlignment="1">
      <alignment horizontal="center" vertical="center"/>
      <protection/>
    </xf>
    <xf numFmtId="0" fontId="89" fillId="0" borderId="13" xfId="0" applyFont="1" applyFill="1" applyBorder="1" applyAlignment="1">
      <alignment vertical="center" wrapText="1"/>
    </xf>
    <xf numFmtId="0" fontId="88" fillId="0" borderId="13" xfId="0" applyFont="1" applyFill="1" applyBorder="1" applyAlignment="1">
      <alignment vertical="center" wrapText="1"/>
    </xf>
    <xf numFmtId="0" fontId="19" fillId="0" borderId="13" xfId="0" applyFont="1" applyFill="1" applyBorder="1" applyAlignment="1">
      <alignment vertical="center" wrapText="1"/>
    </xf>
    <xf numFmtId="0" fontId="20" fillId="0" borderId="13" xfId="0" applyFont="1" applyFill="1" applyBorder="1" applyAlignment="1">
      <alignment vertical="center" wrapText="1"/>
    </xf>
    <xf numFmtId="0" fontId="15" fillId="0" borderId="13" xfId="0" applyFont="1" applyFill="1" applyBorder="1" applyAlignment="1">
      <alignment vertical="center" wrapText="1"/>
    </xf>
    <xf numFmtId="0" fontId="2" fillId="0" borderId="14" xfId="58" applyNumberFormat="1" applyFont="1" applyFill="1" applyBorder="1" applyAlignment="1">
      <alignment horizontal="left" vertical="center"/>
      <protection/>
    </xf>
    <xf numFmtId="0" fontId="2" fillId="0" borderId="22" xfId="58" applyNumberFormat="1" applyFont="1" applyFill="1" applyBorder="1" applyAlignment="1">
      <alignment horizontal="left" vertical="center"/>
      <protection/>
    </xf>
    <xf numFmtId="0" fontId="2" fillId="0" borderId="13" xfId="57" applyNumberFormat="1" applyFont="1" applyFill="1" applyBorder="1" applyAlignment="1">
      <alignment horizontal="center" vertical="center"/>
      <protection/>
    </xf>
    <xf numFmtId="0" fontId="14" fillId="0" borderId="11" xfId="58" applyNumberFormat="1" applyFont="1" applyFill="1" applyBorder="1" applyAlignment="1" applyProtection="1">
      <alignment horizontal="center" vertical="center" wrapText="1"/>
      <protection/>
    </xf>
    <xf numFmtId="0" fontId="3" fillId="0" borderId="13" xfId="57" applyNumberFormat="1" applyFont="1" applyFill="1" applyBorder="1" applyAlignment="1" applyProtection="1">
      <alignment horizontal="center" vertical="center"/>
      <protection/>
    </xf>
    <xf numFmtId="2" fontId="2" fillId="33" borderId="13" xfId="57" applyNumberFormat="1" applyFont="1" applyFill="1" applyBorder="1" applyAlignment="1" applyProtection="1">
      <alignment horizontal="center" vertical="center"/>
      <protection locked="0"/>
    </xf>
    <xf numFmtId="172" fontId="3" fillId="0" borderId="0" xfId="57" applyNumberFormat="1" applyFont="1" applyFill="1" applyAlignment="1">
      <alignment horizontal="center" vertical="center"/>
      <protection/>
    </xf>
    <xf numFmtId="0" fontId="78" fillId="0" borderId="11" xfId="58" applyNumberFormat="1" applyFont="1" applyFill="1" applyBorder="1" applyAlignment="1">
      <alignment horizontal="center" vertical="center" wrapText="1"/>
      <protection/>
    </xf>
    <xf numFmtId="0" fontId="2" fillId="0" borderId="16" xfId="58"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2" fontId="6" fillId="0" borderId="13" xfId="58" applyNumberFormat="1" applyFont="1" applyFill="1" applyBorder="1" applyAlignment="1">
      <alignment vertical="center"/>
      <protection/>
    </xf>
    <xf numFmtId="172" fontId="81" fillId="0" borderId="17" xfId="58" applyNumberFormat="1" applyFont="1" applyFill="1" applyBorder="1" applyAlignment="1">
      <alignment horizontal="right" vertical="center"/>
      <protection/>
    </xf>
    <xf numFmtId="0" fontId="0" fillId="0" borderId="0" xfId="57" applyNumberFormat="1" applyFill="1" applyAlignment="1">
      <alignment vertical="center"/>
      <protection/>
    </xf>
    <xf numFmtId="172" fontId="2" fillId="0" borderId="16"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2" fontId="76" fillId="0" borderId="0" xfId="59" applyNumberFormat="1" applyFont="1" applyFill="1" applyBorder="1" applyAlignment="1" applyProtection="1">
      <alignment horizontal="center" vertical="center"/>
      <protection/>
    </xf>
    <xf numFmtId="2" fontId="3" fillId="0" borderId="0" xfId="57" applyNumberFormat="1" applyFont="1" applyFill="1" applyBorder="1" applyAlignment="1">
      <alignment horizontal="center" vertical="center"/>
      <protection/>
    </xf>
    <xf numFmtId="2" fontId="2" fillId="0" borderId="11" xfId="57" applyNumberFormat="1" applyFont="1" applyFill="1" applyBorder="1" applyAlignment="1">
      <alignment horizontal="center" vertical="center" wrapText="1"/>
      <protection/>
    </xf>
    <xf numFmtId="2" fontId="2" fillId="0" borderId="13" xfId="57" applyNumberFormat="1" applyFont="1" applyFill="1" applyBorder="1" applyAlignment="1">
      <alignment horizontal="center" vertical="center" wrapText="1"/>
      <protection/>
    </xf>
    <xf numFmtId="2" fontId="3" fillId="0" borderId="13" xfId="57" applyNumberFormat="1" applyFont="1" applyFill="1" applyBorder="1" applyAlignment="1">
      <alignment horizontal="center" vertical="center"/>
      <protection/>
    </xf>
    <xf numFmtId="2" fontId="14" fillId="0" borderId="11" xfId="58" applyNumberFormat="1" applyFont="1" applyFill="1" applyBorder="1" applyAlignment="1" applyProtection="1">
      <alignment horizontal="center" vertical="center" wrapText="1"/>
      <protection locked="0"/>
    </xf>
    <xf numFmtId="2" fontId="0" fillId="0" borderId="0" xfId="57" applyNumberFormat="1" applyFill="1" applyAlignment="1">
      <alignment horizontal="center" vertical="center"/>
      <protection/>
    </xf>
    <xf numFmtId="2" fontId="2" fillId="34" borderId="16" xfId="58" applyNumberFormat="1" applyFont="1" applyFill="1" applyBorder="1" applyAlignment="1">
      <alignment horizontal="right" vertical="center"/>
      <protection/>
    </xf>
    <xf numFmtId="2" fontId="2" fillId="33" borderId="13" xfId="57" applyNumberFormat="1" applyFont="1" applyFill="1" applyBorder="1" applyAlignment="1" applyProtection="1">
      <alignment horizontal="right" vertical="center"/>
      <protection locked="0"/>
    </xf>
    <xf numFmtId="0" fontId="3" fillId="0" borderId="13" xfId="57" applyNumberFormat="1" applyFont="1" applyFill="1" applyBorder="1" applyAlignment="1" applyProtection="1">
      <alignment vertical="center"/>
      <protection/>
    </xf>
    <xf numFmtId="174" fontId="6" fillId="0" borderId="13" xfId="58" applyNumberFormat="1" applyFont="1" applyFill="1" applyBorder="1" applyAlignment="1">
      <alignment vertical="center"/>
      <protection/>
    </xf>
    <xf numFmtId="0" fontId="3" fillId="0" borderId="13" xfId="58"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center" wrapText="1"/>
      <protection/>
    </xf>
    <xf numFmtId="0" fontId="0" fillId="0" borderId="0" xfId="57" applyNumberFormat="1" applyFill="1" applyAlignment="1">
      <alignment horizontal="center"/>
      <protection/>
    </xf>
    <xf numFmtId="0" fontId="20" fillId="0" borderId="23" xfId="0" applyFont="1" applyFill="1" applyBorder="1" applyAlignment="1">
      <alignment vertical="center" wrapText="1"/>
    </xf>
    <xf numFmtId="2" fontId="2" fillId="34" borderId="13" xfId="57" applyNumberFormat="1" applyFont="1" applyFill="1" applyBorder="1" applyAlignment="1" applyProtection="1">
      <alignment horizontal="right" vertical="top"/>
      <protection locked="0"/>
    </xf>
    <xf numFmtId="2" fontId="2" fillId="34" borderId="13" xfId="57" applyNumberFormat="1" applyFont="1" applyFill="1" applyBorder="1" applyAlignment="1" applyProtection="1">
      <alignment horizontal="center" vertical="top" wrapText="1"/>
      <protection/>
    </xf>
    <xf numFmtId="2" fontId="2" fillId="34" borderId="11" xfId="57" applyNumberFormat="1" applyFont="1" applyFill="1" applyBorder="1" applyAlignment="1">
      <alignment horizontal="center" vertical="top" wrapText="1"/>
      <protection/>
    </xf>
    <xf numFmtId="2" fontId="2" fillId="34" borderId="13" xfId="57" applyNumberFormat="1" applyFont="1" applyFill="1" applyBorder="1" applyAlignment="1">
      <alignment horizontal="center" vertical="top" wrapText="1"/>
      <protection/>
    </xf>
    <xf numFmtId="2" fontId="83" fillId="34" borderId="13" xfId="57" applyNumberFormat="1" applyFont="1" applyFill="1" applyBorder="1" applyAlignment="1">
      <alignment horizontal="center" vertical="top" wrapText="1"/>
      <protection/>
    </xf>
    <xf numFmtId="0" fontId="3" fillId="34" borderId="13" xfId="58" applyNumberFormat="1" applyFont="1" applyFill="1" applyBorder="1" applyAlignment="1">
      <alignment horizontal="center" vertical="center" wrapText="1"/>
      <protection/>
    </xf>
    <xf numFmtId="0" fontId="3" fillId="34" borderId="0" xfId="57" applyNumberFormat="1" applyFont="1" applyFill="1" applyAlignment="1">
      <alignment vertical="top"/>
      <protection/>
    </xf>
    <xf numFmtId="0" fontId="75" fillId="34" borderId="0" xfId="57" applyNumberFormat="1" applyFont="1" applyFill="1" applyAlignment="1">
      <alignment vertical="top"/>
      <protection/>
    </xf>
    <xf numFmtId="2" fontId="2" fillId="34" borderId="16" xfId="58" applyNumberFormat="1" applyFont="1" applyFill="1" applyBorder="1" applyAlignment="1">
      <alignment horizontal="right" vertical="top"/>
      <protection/>
    </xf>
    <xf numFmtId="0" fontId="2" fillId="34" borderId="14" xfId="57" applyNumberFormat="1" applyFont="1" applyFill="1" applyBorder="1" applyAlignment="1" applyProtection="1">
      <alignment horizontal="right" vertical="top"/>
      <protection locked="0"/>
    </xf>
    <xf numFmtId="0" fontId="2" fillId="34" borderId="13" xfId="57" applyNumberFormat="1" applyFont="1" applyFill="1" applyBorder="1" applyAlignment="1" applyProtection="1">
      <alignment horizontal="center" vertical="top" wrapText="1"/>
      <protection/>
    </xf>
    <xf numFmtId="0" fontId="2" fillId="34" borderId="15" xfId="57" applyNumberFormat="1" applyFont="1" applyFill="1" applyBorder="1" applyAlignment="1">
      <alignment horizontal="center" vertical="top" wrapText="1"/>
      <protection/>
    </xf>
    <xf numFmtId="0" fontId="2" fillId="34" borderId="13" xfId="57" applyNumberFormat="1" applyFont="1" applyFill="1" applyBorder="1" applyAlignment="1">
      <alignment horizontal="center" vertical="top" wrapText="1"/>
      <protection/>
    </xf>
    <xf numFmtId="0" fontId="2" fillId="34" borderId="16" xfId="58" applyNumberFormat="1" applyFont="1" applyFill="1" applyBorder="1" applyAlignment="1">
      <alignment horizontal="right" vertical="center"/>
      <protection/>
    </xf>
    <xf numFmtId="2" fontId="21" fillId="0" borderId="13" xfId="58" applyNumberFormat="1" applyFont="1" applyFill="1" applyBorder="1" applyAlignment="1">
      <alignment horizontal="center" vertical="center"/>
      <protection/>
    </xf>
    <xf numFmtId="172" fontId="2" fillId="34" borderId="16" xfId="58" applyNumberFormat="1" applyFont="1" applyFill="1" applyBorder="1" applyAlignment="1">
      <alignment horizontal="right" vertical="top"/>
      <protection/>
    </xf>
    <xf numFmtId="0" fontId="90" fillId="0" borderId="13" xfId="0" applyFont="1" applyFill="1" applyBorder="1" applyAlignment="1">
      <alignment vertical="center" wrapText="1"/>
    </xf>
    <xf numFmtId="0" fontId="16" fillId="0" borderId="13" xfId="57" applyNumberFormat="1" applyFont="1" applyFill="1" applyBorder="1" applyAlignment="1">
      <alignment vertical="center" wrapText="1"/>
      <protection/>
    </xf>
    <xf numFmtId="0" fontId="21" fillId="0" borderId="13" xfId="58" applyNumberFormat="1" applyFont="1" applyFill="1" applyBorder="1" applyAlignment="1">
      <alignment horizontal="center" vertical="center"/>
      <protection/>
    </xf>
    <xf numFmtId="0" fontId="91" fillId="0" borderId="13" xfId="0" applyFont="1" applyFill="1" applyBorder="1" applyAlignment="1">
      <alignment vertical="center" wrapText="1"/>
    </xf>
    <xf numFmtId="0" fontId="15" fillId="0" borderId="13" xfId="58" applyNumberFormat="1" applyFont="1" applyFill="1" applyBorder="1" applyAlignment="1">
      <alignment horizontal="center" vertical="center"/>
      <protection/>
    </xf>
    <xf numFmtId="0" fontId="15" fillId="0" borderId="10" xfId="58" applyNumberFormat="1" applyFont="1" applyFill="1" applyBorder="1" applyAlignment="1">
      <alignment horizontal="center" vertical="center"/>
      <protection/>
    </xf>
    <xf numFmtId="0" fontId="90" fillId="0" borderId="24" xfId="0" applyFont="1" applyFill="1" applyBorder="1" applyAlignment="1">
      <alignment horizontal="justify" vertical="center" wrapText="1"/>
    </xf>
    <xf numFmtId="0" fontId="90" fillId="0" borderId="25" xfId="0" applyFont="1" applyFill="1" applyBorder="1" applyAlignment="1">
      <alignment horizontal="justify" vertical="center" wrapText="1"/>
    </xf>
    <xf numFmtId="0" fontId="87" fillId="0" borderId="24" xfId="0" applyFont="1" applyFill="1" applyBorder="1" applyAlignment="1">
      <alignment horizontal="justify" vertical="center" wrapText="1"/>
    </xf>
    <xf numFmtId="0" fontId="87" fillId="0" borderId="25" xfId="0" applyFont="1" applyFill="1" applyBorder="1" applyAlignment="1">
      <alignment horizontal="justify" vertical="center" wrapText="1"/>
    </xf>
    <xf numFmtId="0" fontId="87" fillId="0" borderId="26" xfId="0" applyFont="1" applyFill="1" applyBorder="1" applyAlignment="1">
      <alignment horizontal="justify" vertical="center" wrapText="1"/>
    </xf>
    <xf numFmtId="0" fontId="87" fillId="0" borderId="27" xfId="0" applyFont="1" applyFill="1" applyBorder="1" applyAlignment="1">
      <alignment horizontal="justify" vertical="center" wrapText="1"/>
    </xf>
    <xf numFmtId="0" fontId="87" fillId="0" borderId="28" xfId="0" applyFont="1" applyFill="1" applyBorder="1" applyAlignment="1">
      <alignment horizontal="justify" vertical="center" wrapText="1"/>
    </xf>
    <xf numFmtId="0" fontId="87" fillId="0" borderId="29" xfId="0" applyFont="1" applyFill="1" applyBorder="1" applyAlignment="1">
      <alignment horizontal="justify" vertical="center" wrapText="1"/>
    </xf>
    <xf numFmtId="0" fontId="86" fillId="0" borderId="24" xfId="0" applyFont="1" applyFill="1" applyBorder="1" applyAlignment="1">
      <alignment horizontal="justify" vertical="center" wrapText="1"/>
    </xf>
    <xf numFmtId="0" fontId="86" fillId="0" borderId="25" xfId="0" applyFont="1" applyFill="1" applyBorder="1" applyAlignment="1">
      <alignment horizontal="justify" vertical="center" wrapText="1"/>
    </xf>
    <xf numFmtId="0" fontId="87" fillId="0" borderId="30" xfId="0" applyFont="1" applyFill="1" applyBorder="1" applyAlignment="1">
      <alignment horizontal="justify" vertical="center" wrapText="1"/>
    </xf>
    <xf numFmtId="0" fontId="87" fillId="0" borderId="31" xfId="0" applyFont="1" applyFill="1" applyBorder="1" applyAlignment="1">
      <alignment horizontal="justify" vertical="center" wrapText="1"/>
    </xf>
    <xf numFmtId="0" fontId="87" fillId="0" borderId="32" xfId="0" applyFont="1" applyFill="1" applyBorder="1" applyAlignment="1">
      <alignment horizontal="justify" vertical="center" wrapText="1"/>
    </xf>
    <xf numFmtId="2" fontId="6" fillId="0" borderId="14" xfId="58" applyNumberFormat="1" applyFont="1" applyFill="1" applyBorder="1" applyAlignment="1">
      <alignment vertical="center"/>
      <protection/>
    </xf>
    <xf numFmtId="0" fontId="3" fillId="0" borderId="14" xfId="58" applyNumberFormat="1" applyFont="1" applyFill="1" applyBorder="1" applyAlignment="1">
      <alignment horizontal="center" vertical="center" wrapText="1"/>
      <protection/>
    </xf>
    <xf numFmtId="0" fontId="90" fillId="0" borderId="13" xfId="0" applyFont="1" applyFill="1" applyBorder="1" applyAlignment="1">
      <alignment horizontal="justify" vertical="center" wrapText="1"/>
    </xf>
    <xf numFmtId="0" fontId="2" fillId="0" borderId="13" xfId="58" applyNumberFormat="1" applyFont="1" applyFill="1" applyBorder="1" applyAlignment="1">
      <alignment horizontal="right" vertical="center"/>
      <protection/>
    </xf>
    <xf numFmtId="172" fontId="2" fillId="0" borderId="13" xfId="58" applyNumberFormat="1" applyFont="1" applyFill="1" applyBorder="1" applyAlignment="1">
      <alignment horizontal="right" vertical="center"/>
      <protection/>
    </xf>
    <xf numFmtId="0" fontId="87" fillId="0" borderId="13" xfId="0" applyFont="1" applyFill="1" applyBorder="1" applyAlignment="1">
      <alignment horizontal="justify" vertical="center" wrapText="1"/>
    </xf>
    <xf numFmtId="2" fontId="2" fillId="0" borderId="13" xfId="58" applyNumberFormat="1" applyFont="1" applyFill="1" applyBorder="1" applyAlignment="1">
      <alignment horizontal="right" vertical="center"/>
      <protection/>
    </xf>
    <xf numFmtId="0" fontId="86" fillId="0" borderId="13" xfId="0" applyFont="1" applyFill="1" applyBorder="1" applyAlignment="1">
      <alignment horizontal="justify" vertical="center" wrapText="1"/>
    </xf>
    <xf numFmtId="0" fontId="2" fillId="0" borderId="10"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3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9" xfId="58" applyNumberFormat="1" applyFont="1" applyFill="1" applyBorder="1" applyAlignment="1">
      <alignment horizontal="center" vertical="center" wrapText="1"/>
      <protection/>
    </xf>
    <xf numFmtId="0" fontId="6" fillId="0" borderId="33" xfId="58" applyNumberFormat="1" applyFont="1" applyFill="1" applyBorder="1" applyAlignment="1">
      <alignment horizontal="center" vertical="center" wrapText="1"/>
      <protection/>
    </xf>
    <xf numFmtId="0" fontId="9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7" fillId="0" borderId="21"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2" fillId="0" borderId="33"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2" fillId="0" borderId="34" xfId="58" applyNumberFormat="1" applyFont="1" applyFill="1" applyBorder="1" applyAlignment="1">
      <alignment horizontal="righ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2228850</xdr:colOff>
      <xdr:row>1</xdr:row>
      <xdr:rowOff>0</xdr:rowOff>
    </xdr:to>
    <xdr:grpSp>
      <xdr:nvGrpSpPr>
        <xdr:cNvPr id="1" name="Group 1"/>
        <xdr:cNvGrpSpPr>
          <a:grpSpLocks noChangeAspect="1"/>
        </xdr:cNvGrpSpPr>
      </xdr:nvGrpSpPr>
      <xdr:grpSpPr>
        <a:xfrm>
          <a:off x="95250" y="95250"/>
          <a:ext cx="302895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2181225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83"/>
  <sheetViews>
    <sheetView showGridLines="0" zoomScale="82" zoomScaleNormal="82" zoomScalePageLayoutView="0" workbookViewId="0" topLeftCell="A1">
      <selection activeCell="A5" sqref="A5:BC5"/>
    </sheetView>
  </sheetViews>
  <sheetFormatPr defaultColWidth="9.140625" defaultRowHeight="15"/>
  <cols>
    <col min="1" max="1" width="13.421875" style="38" customWidth="1"/>
    <col min="2" max="2" width="72.28125" style="38" customWidth="1"/>
    <col min="3" max="3" width="11.8515625" style="60" hidden="1" customWidth="1"/>
    <col min="4" max="4" width="14.57421875" style="106" customWidth="1"/>
    <col min="5" max="5" width="11.28125" style="60" customWidth="1"/>
    <col min="6" max="6" width="14.421875" style="38" hidden="1" customWidth="1"/>
    <col min="7" max="7" width="14.140625" style="38" hidden="1" customWidth="1"/>
    <col min="8" max="9" width="12.140625" style="38" hidden="1" customWidth="1"/>
    <col min="10" max="10" width="9.00390625" style="38" hidden="1" customWidth="1"/>
    <col min="11" max="11" width="19.57421875" style="38" hidden="1" customWidth="1"/>
    <col min="12" max="12" width="14.28125" style="38" hidden="1" customWidth="1"/>
    <col min="13" max="13" width="21.8515625" style="60" customWidth="1"/>
    <col min="14" max="14" width="15.28125" style="39" hidden="1" customWidth="1"/>
    <col min="15" max="15" width="14.28125" style="38" hidden="1" customWidth="1"/>
    <col min="16" max="16" width="17.28125" style="38" hidden="1" customWidth="1"/>
    <col min="17" max="17" width="18.421875" style="38" hidden="1" customWidth="1"/>
    <col min="18" max="18" width="17.421875" style="38" hidden="1" customWidth="1"/>
    <col min="19" max="19" width="14.7109375" style="38" hidden="1" customWidth="1"/>
    <col min="20" max="20" width="14.8515625" style="38" hidden="1" customWidth="1"/>
    <col min="21" max="21" width="16.421875" style="38" hidden="1" customWidth="1"/>
    <col min="22" max="22" width="13.00390625" style="38" hidden="1" customWidth="1"/>
    <col min="23" max="51" width="9.140625" style="38" hidden="1" customWidth="1"/>
    <col min="52" max="52" width="10.28125" style="38" hidden="1" customWidth="1"/>
    <col min="53" max="53" width="20.28125" style="97" customWidth="1"/>
    <col min="54" max="54" width="18.8515625" style="97" hidden="1" customWidth="1"/>
    <col min="55" max="55" width="43.57421875" style="60" customWidth="1"/>
    <col min="56" max="238" width="9.140625" style="38" customWidth="1"/>
    <col min="239" max="243" width="9.140625" style="40" customWidth="1"/>
    <col min="244" max="16384" width="9.140625" style="38" customWidth="1"/>
  </cols>
  <sheetData>
    <row r="1" spans="1:243" s="1" customFormat="1" ht="25.5" customHeight="1">
      <c r="A1" s="164" t="str">
        <f>B2&amp;" BoQ"</f>
        <v>Item Rate BoQ</v>
      </c>
      <c r="B1" s="164"/>
      <c r="C1" s="164"/>
      <c r="D1" s="164"/>
      <c r="E1" s="164"/>
      <c r="F1" s="164"/>
      <c r="G1" s="164"/>
      <c r="H1" s="164"/>
      <c r="I1" s="164"/>
      <c r="J1" s="164"/>
      <c r="K1" s="164"/>
      <c r="L1" s="164"/>
      <c r="M1" s="56"/>
      <c r="O1" s="2"/>
      <c r="P1" s="2"/>
      <c r="Q1" s="3"/>
      <c r="BC1" s="56"/>
      <c r="IE1" s="3"/>
      <c r="IF1" s="3"/>
      <c r="IG1" s="3"/>
      <c r="IH1" s="3"/>
      <c r="II1" s="3"/>
    </row>
    <row r="2" spans="1:55" s="1" customFormat="1" ht="25.5" customHeight="1" hidden="1">
      <c r="A2" s="4" t="s">
        <v>3</v>
      </c>
      <c r="B2" s="4" t="s">
        <v>4</v>
      </c>
      <c r="C2" s="44" t="s">
        <v>5</v>
      </c>
      <c r="D2" s="100" t="s">
        <v>6</v>
      </c>
      <c r="E2" s="4" t="s">
        <v>7</v>
      </c>
      <c r="J2" s="5"/>
      <c r="K2" s="5"/>
      <c r="L2" s="5"/>
      <c r="M2" s="56"/>
      <c r="O2" s="2"/>
      <c r="P2" s="2"/>
      <c r="Q2" s="3"/>
      <c r="BC2" s="56"/>
    </row>
    <row r="3" spans="1:243" s="1" customFormat="1" ht="30" customHeight="1" hidden="1">
      <c r="A3" s="1" t="s">
        <v>8</v>
      </c>
      <c r="C3" s="56" t="s">
        <v>9</v>
      </c>
      <c r="D3" s="101"/>
      <c r="E3" s="56"/>
      <c r="M3" s="56"/>
      <c r="BC3" s="56"/>
      <c r="IE3" s="3"/>
      <c r="IF3" s="3"/>
      <c r="IG3" s="3"/>
      <c r="IH3" s="3"/>
      <c r="II3" s="3"/>
    </row>
    <row r="4" spans="1:243" s="6" customFormat="1" ht="30.75" customHeight="1">
      <c r="A4" s="165" t="s">
        <v>187</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IE4" s="7"/>
      <c r="IF4" s="7"/>
      <c r="IG4" s="7"/>
      <c r="IH4" s="7"/>
      <c r="II4" s="7"/>
    </row>
    <row r="5" spans="1:243" s="6" customFormat="1" ht="30.75" customHeight="1">
      <c r="A5" s="165" t="s">
        <v>250</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IE5" s="7"/>
      <c r="IF5" s="7"/>
      <c r="IG5" s="7"/>
      <c r="IH5" s="7"/>
      <c r="II5" s="7"/>
    </row>
    <row r="6" spans="1:243" s="6" customFormat="1" ht="30.75" customHeight="1">
      <c r="A6" s="165" t="s">
        <v>56</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IE6" s="7"/>
      <c r="IF6" s="7"/>
      <c r="IG6" s="7"/>
      <c r="IH6" s="7"/>
      <c r="II6" s="7"/>
    </row>
    <row r="7" spans="1:243" s="6" customFormat="1" ht="29.25" customHeight="1" hidden="1">
      <c r="A7" s="166" t="s">
        <v>10</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IE7" s="7"/>
      <c r="IF7" s="7"/>
      <c r="IG7" s="7"/>
      <c r="IH7" s="7"/>
      <c r="II7" s="7"/>
    </row>
    <row r="8" spans="1:243" s="9" customFormat="1" ht="65.25" customHeight="1">
      <c r="A8" s="8" t="s">
        <v>45</v>
      </c>
      <c r="B8" s="167"/>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9"/>
      <c r="IE8" s="10"/>
      <c r="IF8" s="10"/>
      <c r="IG8" s="10"/>
      <c r="IH8" s="10"/>
      <c r="II8" s="10"/>
    </row>
    <row r="9" spans="1:243" s="11" customFormat="1" ht="61.5" customHeight="1">
      <c r="A9" s="158" t="s">
        <v>136</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60"/>
      <c r="IE9" s="12"/>
      <c r="IF9" s="12"/>
      <c r="IG9" s="12"/>
      <c r="IH9" s="12"/>
      <c r="II9" s="12"/>
    </row>
    <row r="10" spans="1:243" s="11" customFormat="1" ht="26.25" customHeight="1">
      <c r="A10" s="57" t="s">
        <v>11</v>
      </c>
      <c r="B10" s="57" t="s">
        <v>12</v>
      </c>
      <c r="C10" s="57" t="s">
        <v>12</v>
      </c>
      <c r="D10" s="102" t="s">
        <v>11</v>
      </c>
      <c r="E10" s="57" t="s">
        <v>12</v>
      </c>
      <c r="F10" s="57" t="s">
        <v>13</v>
      </c>
      <c r="G10" s="57" t="s">
        <v>13</v>
      </c>
      <c r="H10" s="57" t="s">
        <v>14</v>
      </c>
      <c r="I10" s="57" t="s">
        <v>12</v>
      </c>
      <c r="J10" s="57" t="s">
        <v>11</v>
      </c>
      <c r="K10" s="57" t="s">
        <v>15</v>
      </c>
      <c r="L10" s="57" t="s">
        <v>12</v>
      </c>
      <c r="M10" s="57" t="s">
        <v>11</v>
      </c>
      <c r="N10" s="57" t="s">
        <v>13</v>
      </c>
      <c r="O10" s="57" t="s">
        <v>13</v>
      </c>
      <c r="P10" s="57" t="s">
        <v>13</v>
      </c>
      <c r="Q10" s="57" t="s">
        <v>13</v>
      </c>
      <c r="R10" s="57" t="s">
        <v>14</v>
      </c>
      <c r="S10" s="57" t="s">
        <v>14</v>
      </c>
      <c r="T10" s="57" t="s">
        <v>13</v>
      </c>
      <c r="U10" s="57" t="s">
        <v>13</v>
      </c>
      <c r="V10" s="57" t="s">
        <v>13</v>
      </c>
      <c r="W10" s="57" t="s">
        <v>13</v>
      </c>
      <c r="X10" s="57" t="s">
        <v>14</v>
      </c>
      <c r="Y10" s="57" t="s">
        <v>14</v>
      </c>
      <c r="Z10" s="57" t="s">
        <v>13</v>
      </c>
      <c r="AA10" s="57" t="s">
        <v>13</v>
      </c>
      <c r="AB10" s="57" t="s">
        <v>13</v>
      </c>
      <c r="AC10" s="57" t="s">
        <v>13</v>
      </c>
      <c r="AD10" s="57" t="s">
        <v>14</v>
      </c>
      <c r="AE10" s="57" t="s">
        <v>14</v>
      </c>
      <c r="AF10" s="57" t="s">
        <v>13</v>
      </c>
      <c r="AG10" s="57" t="s">
        <v>13</v>
      </c>
      <c r="AH10" s="57" t="s">
        <v>13</v>
      </c>
      <c r="AI10" s="57" t="s">
        <v>13</v>
      </c>
      <c r="AJ10" s="57" t="s">
        <v>14</v>
      </c>
      <c r="AK10" s="57" t="s">
        <v>14</v>
      </c>
      <c r="AL10" s="57" t="s">
        <v>13</v>
      </c>
      <c r="AM10" s="57" t="s">
        <v>13</v>
      </c>
      <c r="AN10" s="57" t="s">
        <v>13</v>
      </c>
      <c r="AO10" s="57" t="s">
        <v>13</v>
      </c>
      <c r="AP10" s="57" t="s">
        <v>14</v>
      </c>
      <c r="AQ10" s="57" t="s">
        <v>14</v>
      </c>
      <c r="AR10" s="57" t="s">
        <v>13</v>
      </c>
      <c r="AS10" s="57" t="s">
        <v>13</v>
      </c>
      <c r="AT10" s="57" t="s">
        <v>11</v>
      </c>
      <c r="AU10" s="57" t="s">
        <v>11</v>
      </c>
      <c r="AV10" s="57" t="s">
        <v>14</v>
      </c>
      <c r="AW10" s="57" t="s">
        <v>14</v>
      </c>
      <c r="AX10" s="57" t="s">
        <v>11</v>
      </c>
      <c r="AY10" s="57" t="s">
        <v>11</v>
      </c>
      <c r="AZ10" s="57" t="s">
        <v>16</v>
      </c>
      <c r="BA10" s="57" t="s">
        <v>11</v>
      </c>
      <c r="BB10" s="57" t="s">
        <v>11</v>
      </c>
      <c r="BC10" s="57" t="s">
        <v>12</v>
      </c>
      <c r="IE10" s="12"/>
      <c r="IF10" s="12"/>
      <c r="IG10" s="12"/>
      <c r="IH10" s="12"/>
      <c r="II10" s="12"/>
    </row>
    <row r="11" spans="1:243" s="14" customFormat="1" ht="94.5" customHeight="1">
      <c r="A11" s="13" t="s">
        <v>0</v>
      </c>
      <c r="B11" s="13" t="s">
        <v>17</v>
      </c>
      <c r="C11" s="57" t="s">
        <v>1</v>
      </c>
      <c r="D11" s="102" t="s">
        <v>18</v>
      </c>
      <c r="E11" s="57" t="s">
        <v>19</v>
      </c>
      <c r="F11" s="13" t="s">
        <v>46</v>
      </c>
      <c r="G11" s="13"/>
      <c r="H11" s="13"/>
      <c r="I11" s="13" t="s">
        <v>20</v>
      </c>
      <c r="J11" s="13" t="s">
        <v>21</v>
      </c>
      <c r="K11" s="13" t="s">
        <v>22</v>
      </c>
      <c r="L11" s="13" t="s">
        <v>23</v>
      </c>
      <c r="M11" s="16" t="s">
        <v>65</v>
      </c>
      <c r="N11" s="13" t="s">
        <v>24</v>
      </c>
      <c r="O11" s="13" t="s">
        <v>25</v>
      </c>
      <c r="P11" s="13" t="s">
        <v>55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2" t="s">
        <v>114</v>
      </c>
      <c r="BB11" s="52" t="s">
        <v>30</v>
      </c>
      <c r="BC11" s="92" t="s">
        <v>31</v>
      </c>
      <c r="IE11" s="15"/>
      <c r="IF11" s="15"/>
      <c r="IG11" s="15"/>
      <c r="IH11" s="15"/>
      <c r="II11" s="15"/>
    </row>
    <row r="12" spans="1:243" s="14" customFormat="1" ht="13.5" hidden="1">
      <c r="A12" s="18">
        <v>1</v>
      </c>
      <c r="B12" s="18">
        <v>2</v>
      </c>
      <c r="C12" s="58">
        <v>3</v>
      </c>
      <c r="D12" s="103">
        <v>4</v>
      </c>
      <c r="E12" s="58">
        <v>5</v>
      </c>
      <c r="F12" s="18">
        <v>6</v>
      </c>
      <c r="G12" s="18">
        <v>7</v>
      </c>
      <c r="H12" s="18">
        <v>8</v>
      </c>
      <c r="I12" s="18">
        <v>9</v>
      </c>
      <c r="J12" s="18">
        <v>10</v>
      </c>
      <c r="K12" s="18">
        <v>11</v>
      </c>
      <c r="L12" s="18">
        <v>12</v>
      </c>
      <c r="M12" s="5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58">
        <v>53</v>
      </c>
      <c r="BB12" s="58">
        <v>54</v>
      </c>
      <c r="BC12" s="58">
        <v>55</v>
      </c>
      <c r="IE12" s="15"/>
      <c r="IF12" s="15"/>
      <c r="IG12" s="15"/>
      <c r="IH12" s="15"/>
      <c r="II12" s="15"/>
    </row>
    <row r="13" spans="1:243" s="27" customFormat="1" ht="41.25">
      <c r="A13" s="54">
        <v>1</v>
      </c>
      <c r="B13" s="68" t="s">
        <v>133</v>
      </c>
      <c r="C13" s="61" t="s">
        <v>120</v>
      </c>
      <c r="D13" s="79"/>
      <c r="E13" s="55"/>
      <c r="F13" s="19"/>
      <c r="G13" s="20"/>
      <c r="H13" s="20"/>
      <c r="I13" s="19"/>
      <c r="J13" s="21"/>
      <c r="K13" s="22"/>
      <c r="L13" s="22"/>
      <c r="M13" s="89"/>
      <c r="N13" s="24"/>
      <c r="O13" s="24"/>
      <c r="P13" s="64"/>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93"/>
      <c r="BB13" s="98"/>
      <c r="BC13" s="112"/>
      <c r="IE13" s="28">
        <v>1</v>
      </c>
      <c r="IF13" s="28" t="s">
        <v>32</v>
      </c>
      <c r="IG13" s="28" t="s">
        <v>33</v>
      </c>
      <c r="IH13" s="28">
        <v>10</v>
      </c>
      <c r="II13" s="28" t="s">
        <v>34</v>
      </c>
    </row>
    <row r="14" spans="1:243" s="27" customFormat="1" ht="24" customHeight="1">
      <c r="A14" s="70">
        <v>1.1</v>
      </c>
      <c r="B14" s="71" t="s">
        <v>130</v>
      </c>
      <c r="C14" s="61" t="s">
        <v>121</v>
      </c>
      <c r="D14" s="79">
        <v>1</v>
      </c>
      <c r="E14" s="55" t="s">
        <v>47</v>
      </c>
      <c r="F14" s="50"/>
      <c r="G14" s="29"/>
      <c r="H14" s="29"/>
      <c r="I14" s="19" t="s">
        <v>36</v>
      </c>
      <c r="J14" s="21">
        <f>IF(I14="Less(-)",-1,1)</f>
        <v>1</v>
      </c>
      <c r="K14" s="22" t="s">
        <v>42</v>
      </c>
      <c r="L14" s="22" t="s">
        <v>7</v>
      </c>
      <c r="M14" s="90"/>
      <c r="N14" s="45"/>
      <c r="O14" s="45"/>
      <c r="P14" s="49"/>
      <c r="Q14" s="45"/>
      <c r="R14" s="45"/>
      <c r="S14" s="46"/>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51"/>
      <c r="AV14" s="47"/>
      <c r="AW14" s="47"/>
      <c r="AX14" s="47"/>
      <c r="AY14" s="47"/>
      <c r="AZ14" s="47"/>
      <c r="BA14" s="94">
        <f>total_amount_ba($B$2,$D$2,D14,F14,J14,K14,M14)</f>
        <v>0</v>
      </c>
      <c r="BB14" s="94">
        <f>BA14+SUM(N14:AZ14)</f>
        <v>0</v>
      </c>
      <c r="BC14" s="112" t="str">
        <f>SpellNumber(L14,BA14)</f>
        <v>INR Zero Only</v>
      </c>
      <c r="IE14" s="28">
        <v>1.02</v>
      </c>
      <c r="IF14" s="28" t="s">
        <v>37</v>
      </c>
      <c r="IG14" s="28" t="s">
        <v>38</v>
      </c>
      <c r="IH14" s="28">
        <v>213</v>
      </c>
      <c r="II14" s="28" t="s">
        <v>35</v>
      </c>
    </row>
    <row r="15" spans="1:243" s="27" customFormat="1" ht="23.25" customHeight="1">
      <c r="A15" s="70">
        <v>1.2</v>
      </c>
      <c r="B15" s="71" t="s">
        <v>137</v>
      </c>
      <c r="C15" s="61" t="s">
        <v>122</v>
      </c>
      <c r="D15" s="79">
        <v>1</v>
      </c>
      <c r="E15" s="55" t="s">
        <v>47</v>
      </c>
      <c r="F15" s="50"/>
      <c r="G15" s="29"/>
      <c r="H15" s="29"/>
      <c r="I15" s="19" t="s">
        <v>36</v>
      </c>
      <c r="J15" s="21">
        <f>IF(I15="Less(-)",-1,1)</f>
        <v>1</v>
      </c>
      <c r="K15" s="22" t="s">
        <v>42</v>
      </c>
      <c r="L15" s="22" t="s">
        <v>7</v>
      </c>
      <c r="M15" s="90"/>
      <c r="N15" s="45"/>
      <c r="O15" s="45"/>
      <c r="P15" s="49"/>
      <c r="Q15" s="45"/>
      <c r="R15" s="45"/>
      <c r="S15" s="46"/>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51"/>
      <c r="AV15" s="47"/>
      <c r="AW15" s="47"/>
      <c r="AX15" s="47"/>
      <c r="AY15" s="47"/>
      <c r="AZ15" s="47"/>
      <c r="BA15" s="94">
        <f>total_amount_ba($B$2,$D$2,D15,F15,J15,K15,M15)</f>
        <v>0</v>
      </c>
      <c r="BB15" s="94">
        <f>BA15+SUM(N15:AZ15)</f>
        <v>0</v>
      </c>
      <c r="BC15" s="112" t="str">
        <f>SpellNumber(L15,BA15)</f>
        <v>INR Zero Only</v>
      </c>
      <c r="IE15" s="28">
        <v>1.02</v>
      </c>
      <c r="IF15" s="28" t="s">
        <v>37</v>
      </c>
      <c r="IG15" s="28" t="s">
        <v>38</v>
      </c>
      <c r="IH15" s="28">
        <v>213</v>
      </c>
      <c r="II15" s="28" t="s">
        <v>35</v>
      </c>
    </row>
    <row r="16" spans="1:243" s="27" customFormat="1" ht="40.5" customHeight="1">
      <c r="A16" s="54">
        <v>2</v>
      </c>
      <c r="B16" s="68" t="s">
        <v>186</v>
      </c>
      <c r="C16" s="61" t="s">
        <v>123</v>
      </c>
      <c r="D16" s="79"/>
      <c r="E16" s="55"/>
      <c r="F16" s="19"/>
      <c r="G16" s="20"/>
      <c r="H16" s="20"/>
      <c r="I16" s="19"/>
      <c r="J16" s="21"/>
      <c r="K16" s="22"/>
      <c r="L16" s="22"/>
      <c r="M16" s="89"/>
      <c r="N16" s="24"/>
      <c r="O16" s="24"/>
      <c r="P16" s="64"/>
      <c r="Q16" s="24"/>
      <c r="R16" s="24"/>
      <c r="S16" s="25"/>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93"/>
      <c r="BB16" s="98"/>
      <c r="BC16" s="112"/>
      <c r="IE16" s="28">
        <v>1</v>
      </c>
      <c r="IF16" s="28" t="s">
        <v>32</v>
      </c>
      <c r="IG16" s="28" t="s">
        <v>33</v>
      </c>
      <c r="IH16" s="28">
        <v>10</v>
      </c>
      <c r="II16" s="28" t="s">
        <v>34</v>
      </c>
    </row>
    <row r="17" spans="1:243" s="27" customFormat="1" ht="21.75" customHeight="1">
      <c r="A17" s="70">
        <v>2.1</v>
      </c>
      <c r="B17" s="71" t="s">
        <v>142</v>
      </c>
      <c r="C17" s="61" t="s">
        <v>124</v>
      </c>
      <c r="D17" s="79">
        <v>1</v>
      </c>
      <c r="E17" s="55" t="s">
        <v>47</v>
      </c>
      <c r="F17" s="50"/>
      <c r="G17" s="29"/>
      <c r="H17" s="29"/>
      <c r="I17" s="19" t="s">
        <v>36</v>
      </c>
      <c r="J17" s="21">
        <f>IF(I17="Less(-)",-1,1)</f>
        <v>1</v>
      </c>
      <c r="K17" s="22" t="s">
        <v>42</v>
      </c>
      <c r="L17" s="22" t="s">
        <v>7</v>
      </c>
      <c r="M17" s="90"/>
      <c r="N17" s="45"/>
      <c r="O17" s="45"/>
      <c r="P17" s="49"/>
      <c r="Q17" s="45"/>
      <c r="R17" s="45"/>
      <c r="S17" s="46"/>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51"/>
      <c r="AV17" s="47"/>
      <c r="AW17" s="47"/>
      <c r="AX17" s="47"/>
      <c r="AY17" s="47"/>
      <c r="AZ17" s="47"/>
      <c r="BA17" s="94">
        <f>total_amount_ba($B$2,$D$2,D17,F17,J17,K17,M17)</f>
        <v>0</v>
      </c>
      <c r="BB17" s="94">
        <f>BA17+SUM(N17:AZ17)</f>
        <v>0</v>
      </c>
      <c r="BC17" s="112" t="str">
        <f aca="true" t="shared" si="0" ref="BC17:BC68">SpellNumber(L17,BA17)</f>
        <v>INR Zero Only</v>
      </c>
      <c r="IE17" s="28">
        <v>1.02</v>
      </c>
      <c r="IF17" s="28" t="s">
        <v>37</v>
      </c>
      <c r="IG17" s="28" t="s">
        <v>38</v>
      </c>
      <c r="IH17" s="28">
        <v>213</v>
      </c>
      <c r="II17" s="28" t="s">
        <v>35</v>
      </c>
    </row>
    <row r="18" spans="1:243" s="27" customFormat="1" ht="19.5" customHeight="1">
      <c r="A18" s="70">
        <v>2.2</v>
      </c>
      <c r="B18" s="71" t="s">
        <v>144</v>
      </c>
      <c r="C18" s="61" t="s">
        <v>48</v>
      </c>
      <c r="D18" s="79">
        <v>1</v>
      </c>
      <c r="E18" s="55" t="s">
        <v>47</v>
      </c>
      <c r="F18" s="50"/>
      <c r="G18" s="29"/>
      <c r="H18" s="29"/>
      <c r="I18" s="19" t="s">
        <v>36</v>
      </c>
      <c r="J18" s="21">
        <f>IF(I18="Less(-)",-1,1)</f>
        <v>1</v>
      </c>
      <c r="K18" s="22" t="s">
        <v>42</v>
      </c>
      <c r="L18" s="22" t="s">
        <v>7</v>
      </c>
      <c r="M18" s="90"/>
      <c r="N18" s="45"/>
      <c r="O18" s="45"/>
      <c r="P18" s="49"/>
      <c r="Q18" s="45"/>
      <c r="R18" s="45"/>
      <c r="S18" s="46"/>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51"/>
      <c r="AV18" s="47"/>
      <c r="AW18" s="47"/>
      <c r="AX18" s="47"/>
      <c r="AY18" s="47"/>
      <c r="AZ18" s="47"/>
      <c r="BA18" s="94">
        <f>total_amount_ba($B$2,$D$2,D18,F18,J18,K18,M18)</f>
        <v>0</v>
      </c>
      <c r="BB18" s="94">
        <f>BA18+SUM(N18:AZ18)</f>
        <v>0</v>
      </c>
      <c r="BC18" s="112" t="str">
        <f t="shared" si="0"/>
        <v>INR Zero Only</v>
      </c>
      <c r="IE18" s="28">
        <v>1.02</v>
      </c>
      <c r="IF18" s="28" t="s">
        <v>37</v>
      </c>
      <c r="IG18" s="28" t="s">
        <v>38</v>
      </c>
      <c r="IH18" s="28">
        <v>213</v>
      </c>
      <c r="II18" s="28" t="s">
        <v>35</v>
      </c>
    </row>
    <row r="19" spans="1:243" s="27" customFormat="1" ht="38.25" customHeight="1">
      <c r="A19" s="54">
        <v>3</v>
      </c>
      <c r="B19" s="81" t="s">
        <v>134</v>
      </c>
      <c r="C19" s="61" t="s">
        <v>49</v>
      </c>
      <c r="D19" s="79"/>
      <c r="E19" s="55"/>
      <c r="F19" s="19"/>
      <c r="G19" s="20"/>
      <c r="H19" s="20"/>
      <c r="I19" s="19"/>
      <c r="J19" s="21"/>
      <c r="K19" s="22"/>
      <c r="L19" s="22"/>
      <c r="M19" s="89"/>
      <c r="N19" s="24"/>
      <c r="O19" s="24"/>
      <c r="P19" s="64"/>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93"/>
      <c r="BB19" s="98"/>
      <c r="BC19" s="112"/>
      <c r="IE19" s="28">
        <v>1</v>
      </c>
      <c r="IF19" s="28" t="s">
        <v>32</v>
      </c>
      <c r="IG19" s="28" t="s">
        <v>33</v>
      </c>
      <c r="IH19" s="28">
        <v>10</v>
      </c>
      <c r="II19" s="28" t="s">
        <v>34</v>
      </c>
    </row>
    <row r="20" spans="1:243" s="27" customFormat="1" ht="13.5">
      <c r="A20" s="70">
        <v>3.1</v>
      </c>
      <c r="B20" s="71" t="s">
        <v>130</v>
      </c>
      <c r="C20" s="61" t="s">
        <v>50</v>
      </c>
      <c r="D20" s="79">
        <v>3</v>
      </c>
      <c r="E20" s="55" t="s">
        <v>58</v>
      </c>
      <c r="F20" s="50"/>
      <c r="G20" s="29"/>
      <c r="H20" s="29"/>
      <c r="I20" s="19" t="s">
        <v>36</v>
      </c>
      <c r="J20" s="21">
        <f>IF(I20="Less(-)",-1,1)</f>
        <v>1</v>
      </c>
      <c r="K20" s="22" t="s">
        <v>42</v>
      </c>
      <c r="L20" s="22" t="s">
        <v>7</v>
      </c>
      <c r="M20" s="90"/>
      <c r="N20" s="45"/>
      <c r="O20" s="45"/>
      <c r="P20" s="49"/>
      <c r="Q20" s="45"/>
      <c r="R20" s="45"/>
      <c r="S20" s="46"/>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51"/>
      <c r="AV20" s="47"/>
      <c r="AW20" s="47"/>
      <c r="AX20" s="47"/>
      <c r="AY20" s="47"/>
      <c r="AZ20" s="47"/>
      <c r="BA20" s="94">
        <f>total_amount_ba($B$2,$D$2,D20,F20,J20,K20,M20)</f>
        <v>0</v>
      </c>
      <c r="BB20" s="94">
        <f>BA20+SUM(N20:AZ20)</f>
        <v>0</v>
      </c>
      <c r="BC20" s="112" t="str">
        <f t="shared" si="0"/>
        <v>INR Zero Only</v>
      </c>
      <c r="IE20" s="28">
        <v>1.02</v>
      </c>
      <c r="IF20" s="28" t="s">
        <v>37</v>
      </c>
      <c r="IG20" s="28" t="s">
        <v>38</v>
      </c>
      <c r="IH20" s="28">
        <v>213</v>
      </c>
      <c r="II20" s="28" t="s">
        <v>35</v>
      </c>
    </row>
    <row r="21" spans="1:243" s="27" customFormat="1" ht="13.5">
      <c r="A21" s="70">
        <v>3.2</v>
      </c>
      <c r="B21" s="71" t="s">
        <v>137</v>
      </c>
      <c r="C21" s="61" t="s">
        <v>51</v>
      </c>
      <c r="D21" s="79">
        <v>3</v>
      </c>
      <c r="E21" s="55" t="s">
        <v>58</v>
      </c>
      <c r="F21" s="50"/>
      <c r="G21" s="29"/>
      <c r="H21" s="29"/>
      <c r="I21" s="19" t="s">
        <v>36</v>
      </c>
      <c r="J21" s="21">
        <f>IF(I21="Less(-)",-1,1)</f>
        <v>1</v>
      </c>
      <c r="K21" s="22" t="s">
        <v>42</v>
      </c>
      <c r="L21" s="22" t="s">
        <v>7</v>
      </c>
      <c r="M21" s="90"/>
      <c r="N21" s="45"/>
      <c r="O21" s="45"/>
      <c r="P21" s="49"/>
      <c r="Q21" s="45"/>
      <c r="R21" s="45"/>
      <c r="S21" s="46"/>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51"/>
      <c r="AV21" s="47"/>
      <c r="AW21" s="47"/>
      <c r="AX21" s="47"/>
      <c r="AY21" s="47"/>
      <c r="AZ21" s="47"/>
      <c r="BA21" s="94">
        <f>total_amount_ba($B$2,$D$2,D21,F21,J21,K21,M21)</f>
        <v>0</v>
      </c>
      <c r="BB21" s="94">
        <f>BA21+SUM(N21:AZ21)</f>
        <v>0</v>
      </c>
      <c r="BC21" s="112" t="str">
        <f t="shared" si="0"/>
        <v>INR Zero Only</v>
      </c>
      <c r="IE21" s="28">
        <v>1.02</v>
      </c>
      <c r="IF21" s="28" t="s">
        <v>37</v>
      </c>
      <c r="IG21" s="28" t="s">
        <v>38</v>
      </c>
      <c r="IH21" s="28">
        <v>213</v>
      </c>
      <c r="II21" s="28" t="s">
        <v>35</v>
      </c>
    </row>
    <row r="22" spans="1:243" s="27" customFormat="1" ht="58.5" customHeight="1">
      <c r="A22" s="54">
        <v>4</v>
      </c>
      <c r="B22" s="81" t="s">
        <v>211</v>
      </c>
      <c r="C22" s="61" t="s">
        <v>52</v>
      </c>
      <c r="D22" s="79"/>
      <c r="E22" s="55"/>
      <c r="F22" s="19"/>
      <c r="G22" s="20"/>
      <c r="H22" s="20"/>
      <c r="I22" s="19"/>
      <c r="J22" s="21"/>
      <c r="K22" s="22"/>
      <c r="L22" s="22"/>
      <c r="M22" s="89"/>
      <c r="N22" s="24"/>
      <c r="O22" s="24"/>
      <c r="P22" s="64"/>
      <c r="Q22" s="24"/>
      <c r="R22" s="24"/>
      <c r="S22" s="25"/>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93"/>
      <c r="BB22" s="98"/>
      <c r="BC22" s="112"/>
      <c r="IE22" s="28">
        <v>1</v>
      </c>
      <c r="IF22" s="28" t="s">
        <v>32</v>
      </c>
      <c r="IG22" s="28" t="s">
        <v>33</v>
      </c>
      <c r="IH22" s="28">
        <v>10</v>
      </c>
      <c r="II22" s="28" t="s">
        <v>34</v>
      </c>
    </row>
    <row r="23" spans="1:243" s="27" customFormat="1" ht="13.5">
      <c r="A23" s="70">
        <v>4.1</v>
      </c>
      <c r="B23" s="71" t="s">
        <v>145</v>
      </c>
      <c r="C23" s="61" t="s">
        <v>53</v>
      </c>
      <c r="D23" s="79">
        <v>3</v>
      </c>
      <c r="E23" s="55" t="s">
        <v>47</v>
      </c>
      <c r="F23" s="50"/>
      <c r="G23" s="29"/>
      <c r="H23" s="29"/>
      <c r="I23" s="19" t="s">
        <v>36</v>
      </c>
      <c r="J23" s="21">
        <f>IF(I23="Less(-)",-1,1)</f>
        <v>1</v>
      </c>
      <c r="K23" s="22" t="s">
        <v>42</v>
      </c>
      <c r="L23" s="22" t="s">
        <v>7</v>
      </c>
      <c r="M23" s="90"/>
      <c r="N23" s="45"/>
      <c r="O23" s="45"/>
      <c r="P23" s="49"/>
      <c r="Q23" s="45"/>
      <c r="R23" s="45"/>
      <c r="S23" s="46"/>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51"/>
      <c r="AV23" s="47"/>
      <c r="AW23" s="47"/>
      <c r="AX23" s="47"/>
      <c r="AY23" s="47"/>
      <c r="AZ23" s="47"/>
      <c r="BA23" s="94">
        <f>total_amount_ba($B$2,$D$2,D23,F23,J23,K23,M23)</f>
        <v>0</v>
      </c>
      <c r="BB23" s="94">
        <f>BA23+SUM(N23:AZ23)</f>
        <v>0</v>
      </c>
      <c r="BC23" s="112" t="str">
        <f t="shared" si="0"/>
        <v>INR Zero Only</v>
      </c>
      <c r="IE23" s="28">
        <v>1.02</v>
      </c>
      <c r="IF23" s="28" t="s">
        <v>37</v>
      </c>
      <c r="IG23" s="28" t="s">
        <v>38</v>
      </c>
      <c r="IH23" s="28">
        <v>213</v>
      </c>
      <c r="II23" s="28" t="s">
        <v>35</v>
      </c>
    </row>
    <row r="24" spans="1:243" s="27" customFormat="1" ht="13.5">
      <c r="A24" s="70">
        <v>4.2</v>
      </c>
      <c r="B24" s="71" t="s">
        <v>131</v>
      </c>
      <c r="C24" s="61" t="s">
        <v>54</v>
      </c>
      <c r="D24" s="79">
        <v>2</v>
      </c>
      <c r="E24" s="55" t="s">
        <v>47</v>
      </c>
      <c r="F24" s="50"/>
      <c r="G24" s="29"/>
      <c r="H24" s="29"/>
      <c r="I24" s="19" t="s">
        <v>36</v>
      </c>
      <c r="J24" s="21">
        <f>IF(I24="Less(-)",-1,1)</f>
        <v>1</v>
      </c>
      <c r="K24" s="22" t="s">
        <v>42</v>
      </c>
      <c r="L24" s="22" t="s">
        <v>7</v>
      </c>
      <c r="M24" s="90"/>
      <c r="N24" s="45"/>
      <c r="O24" s="45"/>
      <c r="P24" s="49"/>
      <c r="Q24" s="45"/>
      <c r="R24" s="45"/>
      <c r="S24" s="46"/>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51"/>
      <c r="AV24" s="47"/>
      <c r="AW24" s="47"/>
      <c r="AX24" s="47"/>
      <c r="AY24" s="47"/>
      <c r="AZ24" s="47"/>
      <c r="BA24" s="94">
        <f>total_amount_ba($B$2,$D$2,D24,F24,J24,K24,M24)</f>
        <v>0</v>
      </c>
      <c r="BB24" s="94">
        <f>BA24+SUM(N24:AZ24)</f>
        <v>0</v>
      </c>
      <c r="BC24" s="112" t="str">
        <f t="shared" si="0"/>
        <v>INR Zero Only</v>
      </c>
      <c r="IE24" s="28">
        <v>1.02</v>
      </c>
      <c r="IF24" s="28" t="s">
        <v>37</v>
      </c>
      <c r="IG24" s="28" t="s">
        <v>38</v>
      </c>
      <c r="IH24" s="28">
        <v>213</v>
      </c>
      <c r="II24" s="28" t="s">
        <v>35</v>
      </c>
    </row>
    <row r="25" spans="1:243" s="27" customFormat="1" ht="13.5">
      <c r="A25" s="70">
        <v>4.3</v>
      </c>
      <c r="B25" s="71" t="s">
        <v>146</v>
      </c>
      <c r="C25" s="61" t="s">
        <v>59</v>
      </c>
      <c r="D25" s="79">
        <v>1</v>
      </c>
      <c r="E25" s="55" t="s">
        <v>47</v>
      </c>
      <c r="F25" s="50"/>
      <c r="G25" s="29"/>
      <c r="H25" s="29"/>
      <c r="I25" s="19" t="s">
        <v>36</v>
      </c>
      <c r="J25" s="21">
        <f>IF(I25="Less(-)",-1,1)</f>
        <v>1</v>
      </c>
      <c r="K25" s="22" t="s">
        <v>42</v>
      </c>
      <c r="L25" s="22" t="s">
        <v>7</v>
      </c>
      <c r="M25" s="90"/>
      <c r="N25" s="45"/>
      <c r="O25" s="45"/>
      <c r="P25" s="49"/>
      <c r="Q25" s="45"/>
      <c r="R25" s="45"/>
      <c r="S25" s="46"/>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51"/>
      <c r="AV25" s="47"/>
      <c r="AW25" s="47"/>
      <c r="AX25" s="47"/>
      <c r="AY25" s="47"/>
      <c r="AZ25" s="47"/>
      <c r="BA25" s="94">
        <f>total_amount_ba($B$2,$D$2,D25,F25,J25,K25,M25)</f>
        <v>0</v>
      </c>
      <c r="BB25" s="94">
        <f>BA25+SUM(N25:AZ25)</f>
        <v>0</v>
      </c>
      <c r="BC25" s="112" t="str">
        <f t="shared" si="0"/>
        <v>INR Zero Only</v>
      </c>
      <c r="IE25" s="28">
        <v>1.02</v>
      </c>
      <c r="IF25" s="28" t="s">
        <v>37</v>
      </c>
      <c r="IG25" s="28" t="s">
        <v>38</v>
      </c>
      <c r="IH25" s="28">
        <v>213</v>
      </c>
      <c r="II25" s="28" t="s">
        <v>35</v>
      </c>
    </row>
    <row r="26" spans="1:243" s="27" customFormat="1" ht="51.75" customHeight="1">
      <c r="A26" s="54">
        <v>5</v>
      </c>
      <c r="B26" s="78" t="s">
        <v>140</v>
      </c>
      <c r="C26" s="61" t="s">
        <v>60</v>
      </c>
      <c r="D26" s="79"/>
      <c r="E26" s="55"/>
      <c r="F26" s="19"/>
      <c r="G26" s="20"/>
      <c r="H26" s="20"/>
      <c r="I26" s="19"/>
      <c r="J26" s="21"/>
      <c r="K26" s="22"/>
      <c r="L26" s="22"/>
      <c r="M26" s="89"/>
      <c r="N26" s="24"/>
      <c r="O26" s="24"/>
      <c r="P26" s="64"/>
      <c r="Q26" s="24"/>
      <c r="R26" s="24"/>
      <c r="S26" s="25"/>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93"/>
      <c r="BB26" s="98"/>
      <c r="BC26" s="112"/>
      <c r="IE26" s="28">
        <v>1</v>
      </c>
      <c r="IF26" s="28" t="s">
        <v>32</v>
      </c>
      <c r="IG26" s="28" t="s">
        <v>33</v>
      </c>
      <c r="IH26" s="28">
        <v>10</v>
      </c>
      <c r="II26" s="28" t="s">
        <v>34</v>
      </c>
    </row>
    <row r="27" spans="1:243" s="27" customFormat="1" ht="26.25" customHeight="1">
      <c r="A27" s="70">
        <v>5.1</v>
      </c>
      <c r="B27" s="71" t="s">
        <v>130</v>
      </c>
      <c r="C27" s="61" t="s">
        <v>61</v>
      </c>
      <c r="D27" s="79">
        <v>3</v>
      </c>
      <c r="E27" s="55" t="s">
        <v>58</v>
      </c>
      <c r="F27" s="50"/>
      <c r="G27" s="29"/>
      <c r="H27" s="29"/>
      <c r="I27" s="19" t="s">
        <v>36</v>
      </c>
      <c r="J27" s="21">
        <f>IF(I27="Less(-)",-1,1)</f>
        <v>1</v>
      </c>
      <c r="K27" s="22" t="s">
        <v>42</v>
      </c>
      <c r="L27" s="22" t="s">
        <v>7</v>
      </c>
      <c r="M27" s="90"/>
      <c r="N27" s="45"/>
      <c r="O27" s="45"/>
      <c r="P27" s="49"/>
      <c r="Q27" s="45"/>
      <c r="R27" s="45"/>
      <c r="S27" s="46"/>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51"/>
      <c r="AV27" s="47"/>
      <c r="AW27" s="47"/>
      <c r="AX27" s="47"/>
      <c r="AY27" s="47"/>
      <c r="AZ27" s="47"/>
      <c r="BA27" s="94">
        <f>total_amount_ba($B$2,$D$2,D27,F27,J27,K27,M27)</f>
        <v>0</v>
      </c>
      <c r="BB27" s="94">
        <f>BA27+SUM(N27:AZ27)</f>
        <v>0</v>
      </c>
      <c r="BC27" s="112" t="str">
        <f t="shared" si="0"/>
        <v>INR Zero Only</v>
      </c>
      <c r="IE27" s="28">
        <v>1.02</v>
      </c>
      <c r="IF27" s="28" t="s">
        <v>37</v>
      </c>
      <c r="IG27" s="28" t="s">
        <v>38</v>
      </c>
      <c r="IH27" s="28">
        <v>213</v>
      </c>
      <c r="II27" s="28" t="s">
        <v>35</v>
      </c>
    </row>
    <row r="28" spans="1:243" s="27" customFormat="1" ht="26.25" customHeight="1">
      <c r="A28" s="70">
        <v>5.2</v>
      </c>
      <c r="B28" s="71" t="s">
        <v>137</v>
      </c>
      <c r="C28" s="61" t="s">
        <v>62</v>
      </c>
      <c r="D28" s="79">
        <v>3</v>
      </c>
      <c r="E28" s="55" t="s">
        <v>58</v>
      </c>
      <c r="F28" s="50"/>
      <c r="G28" s="29"/>
      <c r="H28" s="29"/>
      <c r="I28" s="19" t="s">
        <v>36</v>
      </c>
      <c r="J28" s="21">
        <f>IF(I28="Less(-)",-1,1)</f>
        <v>1</v>
      </c>
      <c r="K28" s="22" t="s">
        <v>42</v>
      </c>
      <c r="L28" s="22" t="s">
        <v>7</v>
      </c>
      <c r="M28" s="90"/>
      <c r="N28" s="45"/>
      <c r="O28" s="45"/>
      <c r="P28" s="49"/>
      <c r="Q28" s="45"/>
      <c r="R28" s="45"/>
      <c r="S28" s="46"/>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51"/>
      <c r="AV28" s="47"/>
      <c r="AW28" s="47"/>
      <c r="AX28" s="47"/>
      <c r="AY28" s="47"/>
      <c r="AZ28" s="47"/>
      <c r="BA28" s="94">
        <f>total_amount_ba($B$2,$D$2,D28,F28,J28,K28,M28)</f>
        <v>0</v>
      </c>
      <c r="BB28" s="94">
        <f>BA28+SUM(N28:AZ28)</f>
        <v>0</v>
      </c>
      <c r="BC28" s="112" t="str">
        <f t="shared" si="0"/>
        <v>INR Zero Only</v>
      </c>
      <c r="IE28" s="28">
        <v>1.02</v>
      </c>
      <c r="IF28" s="28" t="s">
        <v>37</v>
      </c>
      <c r="IG28" s="28" t="s">
        <v>38</v>
      </c>
      <c r="IH28" s="28">
        <v>213</v>
      </c>
      <c r="II28" s="28" t="s">
        <v>35</v>
      </c>
    </row>
    <row r="29" spans="1:243" s="27" customFormat="1" ht="27" customHeight="1">
      <c r="A29" s="54">
        <v>6</v>
      </c>
      <c r="B29" s="72" t="s">
        <v>141</v>
      </c>
      <c r="C29" s="61" t="s">
        <v>63</v>
      </c>
      <c r="D29" s="79"/>
      <c r="E29" s="55"/>
      <c r="F29" s="19"/>
      <c r="G29" s="20"/>
      <c r="H29" s="20"/>
      <c r="I29" s="19"/>
      <c r="J29" s="21"/>
      <c r="K29" s="22"/>
      <c r="L29" s="22"/>
      <c r="M29" s="89"/>
      <c r="N29" s="24"/>
      <c r="O29" s="24"/>
      <c r="P29" s="64"/>
      <c r="Q29" s="24"/>
      <c r="R29" s="24"/>
      <c r="S29" s="25"/>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93"/>
      <c r="BB29" s="98"/>
      <c r="BC29" s="112"/>
      <c r="IE29" s="28">
        <v>1</v>
      </c>
      <c r="IF29" s="28" t="s">
        <v>32</v>
      </c>
      <c r="IG29" s="28" t="s">
        <v>33</v>
      </c>
      <c r="IH29" s="28">
        <v>10</v>
      </c>
      <c r="II29" s="28" t="s">
        <v>34</v>
      </c>
    </row>
    <row r="30" spans="1:243" s="27" customFormat="1" ht="26.25" customHeight="1">
      <c r="A30" s="70">
        <v>6.1</v>
      </c>
      <c r="B30" s="71" t="s">
        <v>130</v>
      </c>
      <c r="C30" s="61" t="s">
        <v>64</v>
      </c>
      <c r="D30" s="79">
        <v>4</v>
      </c>
      <c r="E30" s="55" t="s">
        <v>58</v>
      </c>
      <c r="F30" s="50"/>
      <c r="G30" s="29"/>
      <c r="H30" s="29"/>
      <c r="I30" s="19" t="s">
        <v>36</v>
      </c>
      <c r="J30" s="21">
        <f>IF(I30="Less(-)",-1,1)</f>
        <v>1</v>
      </c>
      <c r="K30" s="22" t="s">
        <v>42</v>
      </c>
      <c r="L30" s="22" t="s">
        <v>7</v>
      </c>
      <c r="M30" s="90"/>
      <c r="N30" s="45"/>
      <c r="O30" s="45"/>
      <c r="P30" s="49"/>
      <c r="Q30" s="45"/>
      <c r="R30" s="45"/>
      <c r="S30" s="46"/>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51"/>
      <c r="AV30" s="47"/>
      <c r="AW30" s="47"/>
      <c r="AX30" s="47"/>
      <c r="AY30" s="47"/>
      <c r="AZ30" s="47"/>
      <c r="BA30" s="94">
        <f>total_amount_ba($B$2,$D$2,D30,F30,J30,K30,M30)</f>
        <v>0</v>
      </c>
      <c r="BB30" s="94">
        <f>BA30+SUM(N30:AZ30)</f>
        <v>0</v>
      </c>
      <c r="BC30" s="112" t="str">
        <f t="shared" si="0"/>
        <v>INR Zero Only</v>
      </c>
      <c r="IE30" s="28">
        <v>1.02</v>
      </c>
      <c r="IF30" s="28" t="s">
        <v>37</v>
      </c>
      <c r="IG30" s="28" t="s">
        <v>38</v>
      </c>
      <c r="IH30" s="28">
        <v>213</v>
      </c>
      <c r="II30" s="28" t="s">
        <v>35</v>
      </c>
    </row>
    <row r="31" spans="1:243" s="27" customFormat="1" ht="54.75" customHeight="1">
      <c r="A31" s="54">
        <v>7</v>
      </c>
      <c r="B31" s="68" t="s">
        <v>185</v>
      </c>
      <c r="C31" s="61" t="s">
        <v>66</v>
      </c>
      <c r="D31" s="79"/>
      <c r="E31" s="55"/>
      <c r="F31" s="19"/>
      <c r="G31" s="20"/>
      <c r="H31" s="20"/>
      <c r="I31" s="19"/>
      <c r="J31" s="21"/>
      <c r="K31" s="22"/>
      <c r="L31" s="22"/>
      <c r="M31" s="89"/>
      <c r="N31" s="24"/>
      <c r="O31" s="24"/>
      <c r="P31" s="64"/>
      <c r="Q31" s="24"/>
      <c r="R31" s="24"/>
      <c r="S31" s="25"/>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93"/>
      <c r="BB31" s="98"/>
      <c r="BC31" s="112"/>
      <c r="IE31" s="28">
        <v>1</v>
      </c>
      <c r="IF31" s="28" t="s">
        <v>32</v>
      </c>
      <c r="IG31" s="28" t="s">
        <v>33</v>
      </c>
      <c r="IH31" s="28">
        <v>10</v>
      </c>
      <c r="II31" s="28" t="s">
        <v>34</v>
      </c>
    </row>
    <row r="32" spans="1:243" s="27" customFormat="1" ht="26.25" customHeight="1">
      <c r="A32" s="70">
        <v>7.1</v>
      </c>
      <c r="B32" s="71" t="s">
        <v>130</v>
      </c>
      <c r="C32" s="61" t="s">
        <v>67</v>
      </c>
      <c r="D32" s="79">
        <v>3</v>
      </c>
      <c r="E32" s="55" t="s">
        <v>58</v>
      </c>
      <c r="F32" s="50"/>
      <c r="G32" s="29"/>
      <c r="H32" s="29"/>
      <c r="I32" s="19" t="s">
        <v>36</v>
      </c>
      <c r="J32" s="21">
        <f>IF(I32="Less(-)",-1,1)</f>
        <v>1</v>
      </c>
      <c r="K32" s="22" t="s">
        <v>42</v>
      </c>
      <c r="L32" s="22" t="s">
        <v>7</v>
      </c>
      <c r="M32" s="90"/>
      <c r="N32" s="45"/>
      <c r="O32" s="45"/>
      <c r="P32" s="49"/>
      <c r="Q32" s="45"/>
      <c r="R32" s="45"/>
      <c r="S32" s="46"/>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51"/>
      <c r="AV32" s="47"/>
      <c r="AW32" s="47"/>
      <c r="AX32" s="47"/>
      <c r="AY32" s="47"/>
      <c r="AZ32" s="47"/>
      <c r="BA32" s="94">
        <f>total_amount_ba($B$2,$D$2,D32,F32,J32,K32,M32)</f>
        <v>0</v>
      </c>
      <c r="BB32" s="94">
        <f>BA32+SUM(N32:AZ32)</f>
        <v>0</v>
      </c>
      <c r="BC32" s="112" t="str">
        <f t="shared" si="0"/>
        <v>INR Zero Only</v>
      </c>
      <c r="IE32" s="28">
        <v>1.02</v>
      </c>
      <c r="IF32" s="28" t="s">
        <v>37</v>
      </c>
      <c r="IG32" s="28" t="s">
        <v>38</v>
      </c>
      <c r="IH32" s="28">
        <v>213</v>
      </c>
      <c r="II32" s="28" t="s">
        <v>35</v>
      </c>
    </row>
    <row r="33" spans="1:243" s="27" customFormat="1" ht="26.25" customHeight="1">
      <c r="A33" s="70">
        <v>7.2</v>
      </c>
      <c r="B33" s="71" t="s">
        <v>137</v>
      </c>
      <c r="C33" s="61" t="s">
        <v>68</v>
      </c>
      <c r="D33" s="79">
        <v>3</v>
      </c>
      <c r="E33" s="55" t="s">
        <v>58</v>
      </c>
      <c r="F33" s="50"/>
      <c r="G33" s="29"/>
      <c r="H33" s="29"/>
      <c r="I33" s="19" t="s">
        <v>36</v>
      </c>
      <c r="J33" s="21">
        <f>IF(I33="Less(-)",-1,1)</f>
        <v>1</v>
      </c>
      <c r="K33" s="22" t="s">
        <v>42</v>
      </c>
      <c r="L33" s="22" t="s">
        <v>7</v>
      </c>
      <c r="M33" s="90"/>
      <c r="N33" s="45"/>
      <c r="O33" s="45"/>
      <c r="P33" s="49"/>
      <c r="Q33" s="45"/>
      <c r="R33" s="45"/>
      <c r="S33" s="46"/>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51"/>
      <c r="AV33" s="47"/>
      <c r="AW33" s="47"/>
      <c r="AX33" s="47"/>
      <c r="AY33" s="47"/>
      <c r="AZ33" s="47"/>
      <c r="BA33" s="94">
        <f>total_amount_ba($B$2,$D$2,D33,F33,J33,K33,M33)</f>
        <v>0</v>
      </c>
      <c r="BB33" s="94">
        <f>BA33+SUM(N33:AZ33)</f>
        <v>0</v>
      </c>
      <c r="BC33" s="112" t="str">
        <f t="shared" si="0"/>
        <v>INR Zero Only</v>
      </c>
      <c r="IE33" s="28">
        <v>1.02</v>
      </c>
      <c r="IF33" s="28" t="s">
        <v>37</v>
      </c>
      <c r="IG33" s="28" t="s">
        <v>38</v>
      </c>
      <c r="IH33" s="28">
        <v>213</v>
      </c>
      <c r="II33" s="28" t="s">
        <v>35</v>
      </c>
    </row>
    <row r="34" spans="1:243" s="27" customFormat="1" ht="25.5" customHeight="1">
      <c r="A34" s="54">
        <v>8</v>
      </c>
      <c r="B34" s="78" t="s">
        <v>135</v>
      </c>
      <c r="C34" s="61" t="s">
        <v>69</v>
      </c>
      <c r="D34" s="79"/>
      <c r="E34" s="55"/>
      <c r="F34" s="19"/>
      <c r="G34" s="20"/>
      <c r="H34" s="20"/>
      <c r="I34" s="19"/>
      <c r="J34" s="21"/>
      <c r="K34" s="22"/>
      <c r="L34" s="22"/>
      <c r="M34" s="89"/>
      <c r="N34" s="24"/>
      <c r="O34" s="24"/>
      <c r="P34" s="64"/>
      <c r="Q34" s="24"/>
      <c r="R34" s="24"/>
      <c r="S34" s="25"/>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93"/>
      <c r="BB34" s="98"/>
      <c r="BC34" s="112"/>
      <c r="IE34" s="28">
        <v>1</v>
      </c>
      <c r="IF34" s="28" t="s">
        <v>32</v>
      </c>
      <c r="IG34" s="28" t="s">
        <v>33</v>
      </c>
      <c r="IH34" s="28">
        <v>10</v>
      </c>
      <c r="II34" s="28" t="s">
        <v>34</v>
      </c>
    </row>
    <row r="35" spans="1:243" s="27" customFormat="1" ht="26.25" customHeight="1">
      <c r="A35" s="70">
        <v>8.1</v>
      </c>
      <c r="B35" s="71" t="s">
        <v>132</v>
      </c>
      <c r="C35" s="61" t="s">
        <v>70</v>
      </c>
      <c r="D35" s="79">
        <v>6</v>
      </c>
      <c r="E35" s="55" t="s">
        <v>58</v>
      </c>
      <c r="F35" s="50"/>
      <c r="G35" s="29"/>
      <c r="H35" s="29"/>
      <c r="I35" s="19" t="s">
        <v>36</v>
      </c>
      <c r="J35" s="21">
        <f aca="true" t="shared" si="1" ref="J35:J41">IF(I35="Less(-)",-1,1)</f>
        <v>1</v>
      </c>
      <c r="K35" s="22" t="s">
        <v>42</v>
      </c>
      <c r="L35" s="22" t="s">
        <v>7</v>
      </c>
      <c r="M35" s="90"/>
      <c r="N35" s="45"/>
      <c r="O35" s="45"/>
      <c r="P35" s="49"/>
      <c r="Q35" s="45"/>
      <c r="R35" s="45"/>
      <c r="S35" s="46"/>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51"/>
      <c r="AV35" s="47"/>
      <c r="AW35" s="47"/>
      <c r="AX35" s="47"/>
      <c r="AY35" s="47"/>
      <c r="AZ35" s="47"/>
      <c r="BA35" s="94">
        <f aca="true" t="shared" si="2" ref="BA35:BA41">total_amount_ba($B$2,$D$2,D35,F35,J35,K35,M35)</f>
        <v>0</v>
      </c>
      <c r="BB35" s="94">
        <f aca="true" t="shared" si="3" ref="BB35:BB41">BA35+SUM(N35:AZ35)</f>
        <v>0</v>
      </c>
      <c r="BC35" s="112" t="str">
        <f t="shared" si="0"/>
        <v>INR Zero Only</v>
      </c>
      <c r="IE35" s="28">
        <v>1.02</v>
      </c>
      <c r="IF35" s="28" t="s">
        <v>37</v>
      </c>
      <c r="IG35" s="28" t="s">
        <v>38</v>
      </c>
      <c r="IH35" s="28">
        <v>213</v>
      </c>
      <c r="II35" s="28" t="s">
        <v>35</v>
      </c>
    </row>
    <row r="36" spans="1:243" s="27" customFormat="1" ht="26.25" customHeight="1">
      <c r="A36" s="70">
        <v>8.2</v>
      </c>
      <c r="B36" s="84" t="s">
        <v>148</v>
      </c>
      <c r="C36" s="61" t="s">
        <v>71</v>
      </c>
      <c r="D36" s="79">
        <v>3</v>
      </c>
      <c r="E36" s="55" t="s">
        <v>47</v>
      </c>
      <c r="F36" s="50"/>
      <c r="G36" s="29"/>
      <c r="H36" s="29"/>
      <c r="I36" s="19" t="s">
        <v>36</v>
      </c>
      <c r="J36" s="21">
        <f t="shared" si="1"/>
        <v>1</v>
      </c>
      <c r="K36" s="22" t="s">
        <v>42</v>
      </c>
      <c r="L36" s="22" t="s">
        <v>7</v>
      </c>
      <c r="M36" s="90"/>
      <c r="N36" s="45"/>
      <c r="O36" s="45"/>
      <c r="P36" s="49"/>
      <c r="Q36" s="45"/>
      <c r="R36" s="45"/>
      <c r="S36" s="46"/>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51"/>
      <c r="AV36" s="47"/>
      <c r="AW36" s="47"/>
      <c r="AX36" s="47"/>
      <c r="AY36" s="47"/>
      <c r="AZ36" s="47"/>
      <c r="BA36" s="94">
        <f t="shared" si="2"/>
        <v>0</v>
      </c>
      <c r="BB36" s="94">
        <f t="shared" si="3"/>
        <v>0</v>
      </c>
      <c r="BC36" s="112" t="str">
        <f t="shared" si="0"/>
        <v>INR Zero Only</v>
      </c>
      <c r="IE36" s="28">
        <v>1.02</v>
      </c>
      <c r="IF36" s="28" t="s">
        <v>37</v>
      </c>
      <c r="IG36" s="28" t="s">
        <v>38</v>
      </c>
      <c r="IH36" s="28">
        <v>213</v>
      </c>
      <c r="II36" s="28" t="s">
        <v>35</v>
      </c>
    </row>
    <row r="37" spans="1:243" s="27" customFormat="1" ht="36" customHeight="1">
      <c r="A37" s="70">
        <v>8.3</v>
      </c>
      <c r="B37" s="84" t="s">
        <v>147</v>
      </c>
      <c r="C37" s="61" t="s">
        <v>72</v>
      </c>
      <c r="D37" s="79">
        <v>2</v>
      </c>
      <c r="E37" s="55" t="s">
        <v>47</v>
      </c>
      <c r="F37" s="50"/>
      <c r="G37" s="29"/>
      <c r="H37" s="29"/>
      <c r="I37" s="19" t="s">
        <v>36</v>
      </c>
      <c r="J37" s="21">
        <f t="shared" si="1"/>
        <v>1</v>
      </c>
      <c r="K37" s="22" t="s">
        <v>42</v>
      </c>
      <c r="L37" s="22" t="s">
        <v>7</v>
      </c>
      <c r="M37" s="90"/>
      <c r="N37" s="45"/>
      <c r="O37" s="45"/>
      <c r="P37" s="49"/>
      <c r="Q37" s="45"/>
      <c r="R37" s="45"/>
      <c r="S37" s="46"/>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51"/>
      <c r="AV37" s="47"/>
      <c r="AW37" s="47"/>
      <c r="AX37" s="47"/>
      <c r="AY37" s="47"/>
      <c r="AZ37" s="47"/>
      <c r="BA37" s="94">
        <f t="shared" si="2"/>
        <v>0</v>
      </c>
      <c r="BB37" s="94">
        <f t="shared" si="3"/>
        <v>0</v>
      </c>
      <c r="BC37" s="112" t="str">
        <f t="shared" si="0"/>
        <v>INR Zero Only</v>
      </c>
      <c r="IE37" s="28">
        <v>1.02</v>
      </c>
      <c r="IF37" s="28" t="s">
        <v>37</v>
      </c>
      <c r="IG37" s="28" t="s">
        <v>38</v>
      </c>
      <c r="IH37" s="28">
        <v>213</v>
      </c>
      <c r="II37" s="28" t="s">
        <v>35</v>
      </c>
    </row>
    <row r="38" spans="1:243" s="27" customFormat="1" ht="21" customHeight="1">
      <c r="A38" s="70">
        <v>8.4</v>
      </c>
      <c r="B38" s="71" t="s">
        <v>146</v>
      </c>
      <c r="C38" s="61" t="s">
        <v>73</v>
      </c>
      <c r="D38" s="79">
        <v>2</v>
      </c>
      <c r="E38" s="55" t="s">
        <v>47</v>
      </c>
      <c r="F38" s="50"/>
      <c r="G38" s="29"/>
      <c r="H38" s="29"/>
      <c r="I38" s="19" t="s">
        <v>36</v>
      </c>
      <c r="J38" s="21">
        <f>IF(I38="Less(-)",-1,1)</f>
        <v>1</v>
      </c>
      <c r="K38" s="22" t="s">
        <v>42</v>
      </c>
      <c r="L38" s="22" t="s">
        <v>7</v>
      </c>
      <c r="M38" s="90"/>
      <c r="N38" s="45"/>
      <c r="O38" s="45"/>
      <c r="P38" s="49"/>
      <c r="Q38" s="45"/>
      <c r="R38" s="45"/>
      <c r="S38" s="46"/>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51"/>
      <c r="AV38" s="47"/>
      <c r="AW38" s="47"/>
      <c r="AX38" s="47"/>
      <c r="AY38" s="47"/>
      <c r="AZ38" s="47"/>
      <c r="BA38" s="94">
        <f>total_amount_ba($B$2,$D$2,D38,F38,J38,K38,M38)</f>
        <v>0</v>
      </c>
      <c r="BB38" s="94">
        <f>BA38+SUM(N38:AZ38)</f>
        <v>0</v>
      </c>
      <c r="BC38" s="112" t="str">
        <f t="shared" si="0"/>
        <v>INR Zero Only</v>
      </c>
      <c r="IE38" s="28">
        <v>1.02</v>
      </c>
      <c r="IF38" s="28" t="s">
        <v>37</v>
      </c>
      <c r="IG38" s="28" t="s">
        <v>38</v>
      </c>
      <c r="IH38" s="28">
        <v>213</v>
      </c>
      <c r="II38" s="28" t="s">
        <v>35</v>
      </c>
    </row>
    <row r="39" spans="1:243" s="27" customFormat="1" ht="26.25" customHeight="1">
      <c r="A39" s="70">
        <v>8.5</v>
      </c>
      <c r="B39" s="84" t="s">
        <v>138</v>
      </c>
      <c r="C39" s="61" t="s">
        <v>74</v>
      </c>
      <c r="D39" s="79">
        <v>6</v>
      </c>
      <c r="E39" s="55" t="s">
        <v>58</v>
      </c>
      <c r="F39" s="50"/>
      <c r="G39" s="29"/>
      <c r="H39" s="29"/>
      <c r="I39" s="19" t="s">
        <v>36</v>
      </c>
      <c r="J39" s="21">
        <f t="shared" si="1"/>
        <v>1</v>
      </c>
      <c r="K39" s="22" t="s">
        <v>42</v>
      </c>
      <c r="L39" s="22" t="s">
        <v>7</v>
      </c>
      <c r="M39" s="90"/>
      <c r="N39" s="45"/>
      <c r="O39" s="45"/>
      <c r="P39" s="49"/>
      <c r="Q39" s="45"/>
      <c r="R39" s="45"/>
      <c r="S39" s="46"/>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51"/>
      <c r="AV39" s="47"/>
      <c r="AW39" s="47"/>
      <c r="AX39" s="47"/>
      <c r="AY39" s="47"/>
      <c r="AZ39" s="47"/>
      <c r="BA39" s="94">
        <f t="shared" si="2"/>
        <v>0</v>
      </c>
      <c r="BB39" s="94">
        <f t="shared" si="3"/>
        <v>0</v>
      </c>
      <c r="BC39" s="112" t="str">
        <f t="shared" si="0"/>
        <v>INR Zero Only</v>
      </c>
      <c r="IE39" s="28">
        <v>1.02</v>
      </c>
      <c r="IF39" s="28" t="s">
        <v>37</v>
      </c>
      <c r="IG39" s="28" t="s">
        <v>38</v>
      </c>
      <c r="IH39" s="28">
        <v>213</v>
      </c>
      <c r="II39" s="28" t="s">
        <v>35</v>
      </c>
    </row>
    <row r="40" spans="1:243" s="27" customFormat="1" ht="26.25" customHeight="1">
      <c r="A40" s="70">
        <v>8.6</v>
      </c>
      <c r="B40" s="84" t="s">
        <v>189</v>
      </c>
      <c r="C40" s="61" t="s">
        <v>75</v>
      </c>
      <c r="D40" s="79">
        <f>D30</f>
        <v>4</v>
      </c>
      <c r="E40" s="55" t="s">
        <v>58</v>
      </c>
      <c r="F40" s="50"/>
      <c r="G40" s="29"/>
      <c r="H40" s="29"/>
      <c r="I40" s="19" t="s">
        <v>36</v>
      </c>
      <c r="J40" s="21">
        <f t="shared" si="1"/>
        <v>1</v>
      </c>
      <c r="K40" s="22" t="s">
        <v>42</v>
      </c>
      <c r="L40" s="22" t="s">
        <v>7</v>
      </c>
      <c r="M40" s="90"/>
      <c r="N40" s="45"/>
      <c r="O40" s="45"/>
      <c r="P40" s="49"/>
      <c r="Q40" s="45"/>
      <c r="R40" s="45"/>
      <c r="S40" s="46"/>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51"/>
      <c r="AV40" s="47"/>
      <c r="AW40" s="47"/>
      <c r="AX40" s="47"/>
      <c r="AY40" s="47"/>
      <c r="AZ40" s="47"/>
      <c r="BA40" s="94">
        <f t="shared" si="2"/>
        <v>0</v>
      </c>
      <c r="BB40" s="94">
        <f t="shared" si="3"/>
        <v>0</v>
      </c>
      <c r="BC40" s="112" t="str">
        <f t="shared" si="0"/>
        <v>INR Zero Only</v>
      </c>
      <c r="IE40" s="28">
        <v>1.02</v>
      </c>
      <c r="IF40" s="28" t="s">
        <v>37</v>
      </c>
      <c r="IG40" s="28" t="s">
        <v>38</v>
      </c>
      <c r="IH40" s="28">
        <v>213</v>
      </c>
      <c r="II40" s="28" t="s">
        <v>35</v>
      </c>
    </row>
    <row r="41" spans="1:243" s="27" customFormat="1" ht="47.25" customHeight="1">
      <c r="A41" s="70">
        <v>8.7</v>
      </c>
      <c r="B41" s="71" t="s">
        <v>139</v>
      </c>
      <c r="C41" s="61" t="s">
        <v>76</v>
      </c>
      <c r="D41" s="79">
        <v>6</v>
      </c>
      <c r="E41" s="55" t="s">
        <v>58</v>
      </c>
      <c r="F41" s="50"/>
      <c r="G41" s="29"/>
      <c r="H41" s="29"/>
      <c r="I41" s="19" t="s">
        <v>36</v>
      </c>
      <c r="J41" s="21">
        <f t="shared" si="1"/>
        <v>1</v>
      </c>
      <c r="K41" s="22" t="s">
        <v>42</v>
      </c>
      <c r="L41" s="22" t="s">
        <v>7</v>
      </c>
      <c r="M41" s="90"/>
      <c r="N41" s="45"/>
      <c r="O41" s="45"/>
      <c r="P41" s="49"/>
      <c r="Q41" s="45"/>
      <c r="R41" s="45"/>
      <c r="S41" s="46"/>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51"/>
      <c r="AV41" s="47"/>
      <c r="AW41" s="47"/>
      <c r="AX41" s="47"/>
      <c r="AY41" s="47"/>
      <c r="AZ41" s="47"/>
      <c r="BA41" s="94">
        <f t="shared" si="2"/>
        <v>0</v>
      </c>
      <c r="BB41" s="94">
        <f t="shared" si="3"/>
        <v>0</v>
      </c>
      <c r="BC41" s="112" t="str">
        <f t="shared" si="0"/>
        <v>INR Zero Only</v>
      </c>
      <c r="IE41" s="28">
        <v>1.02</v>
      </c>
      <c r="IF41" s="28" t="s">
        <v>37</v>
      </c>
      <c r="IG41" s="28" t="s">
        <v>38</v>
      </c>
      <c r="IH41" s="28">
        <v>213</v>
      </c>
      <c r="II41" s="28" t="s">
        <v>35</v>
      </c>
    </row>
    <row r="42" spans="1:243" s="27" customFormat="1" ht="25.5" customHeight="1">
      <c r="A42" s="54">
        <v>9</v>
      </c>
      <c r="B42" s="81" t="s">
        <v>155</v>
      </c>
      <c r="C42" s="61" t="s">
        <v>77</v>
      </c>
      <c r="D42" s="79"/>
      <c r="E42" s="55"/>
      <c r="F42" s="19"/>
      <c r="G42" s="20"/>
      <c r="H42" s="20"/>
      <c r="I42" s="19"/>
      <c r="J42" s="21"/>
      <c r="K42" s="22"/>
      <c r="L42" s="22"/>
      <c r="M42" s="89"/>
      <c r="N42" s="24"/>
      <c r="O42" s="24"/>
      <c r="P42" s="64"/>
      <c r="Q42" s="24"/>
      <c r="R42" s="24"/>
      <c r="S42" s="25"/>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93"/>
      <c r="BB42" s="98"/>
      <c r="BC42" s="112"/>
      <c r="IE42" s="28">
        <v>1</v>
      </c>
      <c r="IF42" s="28" t="s">
        <v>32</v>
      </c>
      <c r="IG42" s="28" t="s">
        <v>33</v>
      </c>
      <c r="IH42" s="28">
        <v>10</v>
      </c>
      <c r="II42" s="28" t="s">
        <v>34</v>
      </c>
    </row>
    <row r="43" spans="1:243" s="27" customFormat="1" ht="24" customHeight="1">
      <c r="A43" s="70">
        <v>9.1</v>
      </c>
      <c r="B43" s="80" t="s">
        <v>150</v>
      </c>
      <c r="C43" s="61" t="s">
        <v>78</v>
      </c>
      <c r="D43" s="79">
        <f>400+768</f>
        <v>1168</v>
      </c>
      <c r="E43" s="55" t="s">
        <v>57</v>
      </c>
      <c r="F43" s="50"/>
      <c r="G43" s="29"/>
      <c r="H43" s="29"/>
      <c r="I43" s="19" t="s">
        <v>36</v>
      </c>
      <c r="J43" s="21">
        <f>IF(I43="Less(-)",-1,1)</f>
        <v>1</v>
      </c>
      <c r="K43" s="22" t="s">
        <v>42</v>
      </c>
      <c r="L43" s="22" t="s">
        <v>7</v>
      </c>
      <c r="M43" s="90"/>
      <c r="N43" s="45"/>
      <c r="O43" s="45"/>
      <c r="P43" s="49"/>
      <c r="Q43" s="45"/>
      <c r="R43" s="45"/>
      <c r="S43" s="46"/>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51"/>
      <c r="AV43" s="47"/>
      <c r="AW43" s="47"/>
      <c r="AX43" s="47"/>
      <c r="AY43" s="47"/>
      <c r="AZ43" s="47"/>
      <c r="BA43" s="94">
        <f>total_amount_ba($B$2,$D$2,D43,F43,J43,K43,M43)</f>
        <v>0</v>
      </c>
      <c r="BB43" s="94">
        <f>BA43+SUM(N43:AZ43)</f>
        <v>0</v>
      </c>
      <c r="BC43" s="112" t="str">
        <f t="shared" si="0"/>
        <v>INR Zero Only</v>
      </c>
      <c r="IE43" s="28">
        <v>1.02</v>
      </c>
      <c r="IF43" s="28" t="s">
        <v>37</v>
      </c>
      <c r="IG43" s="28" t="s">
        <v>38</v>
      </c>
      <c r="IH43" s="28">
        <v>213</v>
      </c>
      <c r="II43" s="28" t="s">
        <v>35</v>
      </c>
    </row>
    <row r="44" spans="1:243" s="27" customFormat="1" ht="26.25" customHeight="1">
      <c r="A44" s="70">
        <v>9.2</v>
      </c>
      <c r="B44" s="80" t="s">
        <v>149</v>
      </c>
      <c r="C44" s="61" t="s">
        <v>79</v>
      </c>
      <c r="D44" s="79">
        <v>400</v>
      </c>
      <c r="E44" s="55" t="s">
        <v>57</v>
      </c>
      <c r="F44" s="50"/>
      <c r="G44" s="29"/>
      <c r="H44" s="29"/>
      <c r="I44" s="19" t="s">
        <v>36</v>
      </c>
      <c r="J44" s="21">
        <f>IF(I44="Less(-)",-1,1)</f>
        <v>1</v>
      </c>
      <c r="K44" s="22" t="s">
        <v>42</v>
      </c>
      <c r="L44" s="22" t="s">
        <v>7</v>
      </c>
      <c r="M44" s="90"/>
      <c r="N44" s="45"/>
      <c r="O44" s="45"/>
      <c r="P44" s="49"/>
      <c r="Q44" s="45"/>
      <c r="R44" s="45"/>
      <c r="S44" s="46"/>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51"/>
      <c r="AV44" s="47"/>
      <c r="AW44" s="47"/>
      <c r="AX44" s="47"/>
      <c r="AY44" s="47"/>
      <c r="AZ44" s="47"/>
      <c r="BA44" s="94">
        <f>total_amount_ba($B$2,$D$2,D44,F44,J44,K44,M44)</f>
        <v>0</v>
      </c>
      <c r="BB44" s="94">
        <f>BA44+SUM(N44:AZ44)</f>
        <v>0</v>
      </c>
      <c r="BC44" s="112" t="str">
        <f t="shared" si="0"/>
        <v>INR Zero Only</v>
      </c>
      <c r="IE44" s="28">
        <v>1.02</v>
      </c>
      <c r="IF44" s="28" t="s">
        <v>37</v>
      </c>
      <c r="IG44" s="28" t="s">
        <v>38</v>
      </c>
      <c r="IH44" s="28">
        <v>213</v>
      </c>
      <c r="II44" s="28" t="s">
        <v>35</v>
      </c>
    </row>
    <row r="45" spans="1:243" s="27" customFormat="1" ht="27.75" customHeight="1">
      <c r="A45" s="54">
        <v>10</v>
      </c>
      <c r="B45" s="81" t="s">
        <v>156</v>
      </c>
      <c r="C45" s="61" t="s">
        <v>80</v>
      </c>
      <c r="D45" s="79"/>
      <c r="E45" s="55"/>
      <c r="F45" s="19"/>
      <c r="G45" s="20"/>
      <c r="H45" s="20"/>
      <c r="I45" s="19"/>
      <c r="J45" s="21"/>
      <c r="K45" s="22"/>
      <c r="L45" s="22"/>
      <c r="M45" s="89"/>
      <c r="N45" s="24"/>
      <c r="O45" s="24"/>
      <c r="P45" s="64"/>
      <c r="Q45" s="24"/>
      <c r="R45" s="24"/>
      <c r="S45" s="25"/>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93"/>
      <c r="BB45" s="98"/>
      <c r="BC45" s="112"/>
      <c r="IE45" s="28"/>
      <c r="IF45" s="28"/>
      <c r="IG45" s="28"/>
      <c r="IH45" s="28"/>
      <c r="II45" s="28"/>
    </row>
    <row r="46" spans="1:243" s="27" customFormat="1" ht="26.25" customHeight="1">
      <c r="A46" s="70">
        <v>10.1</v>
      </c>
      <c r="B46" s="80" t="s">
        <v>151</v>
      </c>
      <c r="C46" s="61" t="s">
        <v>81</v>
      </c>
      <c r="D46" s="79">
        <f>600+770</f>
        <v>1370</v>
      </c>
      <c r="E46" s="55" t="s">
        <v>57</v>
      </c>
      <c r="F46" s="50"/>
      <c r="G46" s="29"/>
      <c r="H46" s="29"/>
      <c r="I46" s="19" t="s">
        <v>36</v>
      </c>
      <c r="J46" s="21">
        <f>IF(I46="Less(-)",-1,1)</f>
        <v>1</v>
      </c>
      <c r="K46" s="22" t="s">
        <v>42</v>
      </c>
      <c r="L46" s="22" t="s">
        <v>7</v>
      </c>
      <c r="M46" s="90"/>
      <c r="N46" s="45"/>
      <c r="O46" s="45"/>
      <c r="P46" s="49"/>
      <c r="Q46" s="45"/>
      <c r="R46" s="45"/>
      <c r="S46" s="46"/>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51"/>
      <c r="AV46" s="47"/>
      <c r="AW46" s="47"/>
      <c r="AX46" s="47"/>
      <c r="AY46" s="47"/>
      <c r="AZ46" s="47"/>
      <c r="BA46" s="107">
        <f>total_amount_ba($B$2,$D$2,D46,F46,J46,K46,M46)</f>
        <v>0</v>
      </c>
      <c r="BB46" s="94">
        <f>BA46+SUM(N46:AZ46)</f>
        <v>0</v>
      </c>
      <c r="BC46" s="112" t="str">
        <f t="shared" si="0"/>
        <v>INR Zero Only</v>
      </c>
      <c r="IE46" s="28"/>
      <c r="IF46" s="28"/>
      <c r="IG46" s="28"/>
      <c r="IH46" s="28"/>
      <c r="II46" s="28"/>
    </row>
    <row r="47" spans="1:243" s="27" customFormat="1" ht="26.25" customHeight="1">
      <c r="A47" s="70">
        <v>10.2</v>
      </c>
      <c r="B47" s="80" t="s">
        <v>152</v>
      </c>
      <c r="C47" s="61" t="s">
        <v>82</v>
      </c>
      <c r="D47" s="79">
        <f>600+96</f>
        <v>696</v>
      </c>
      <c r="E47" s="55" t="s">
        <v>57</v>
      </c>
      <c r="F47" s="50"/>
      <c r="G47" s="29"/>
      <c r="H47" s="29"/>
      <c r="I47" s="19" t="s">
        <v>36</v>
      </c>
      <c r="J47" s="21">
        <f>IF(I47="Less(-)",-1,1)</f>
        <v>1</v>
      </c>
      <c r="K47" s="22" t="s">
        <v>42</v>
      </c>
      <c r="L47" s="22" t="s">
        <v>7</v>
      </c>
      <c r="M47" s="90"/>
      <c r="N47" s="45"/>
      <c r="O47" s="45"/>
      <c r="P47" s="49"/>
      <c r="Q47" s="45"/>
      <c r="R47" s="45"/>
      <c r="S47" s="46"/>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51"/>
      <c r="AV47" s="47"/>
      <c r="AW47" s="47"/>
      <c r="AX47" s="47"/>
      <c r="AY47" s="47"/>
      <c r="AZ47" s="47"/>
      <c r="BA47" s="107">
        <f>total_amount_ba($B$2,$D$2,D47,F47,J47,K47,M47)</f>
        <v>0</v>
      </c>
      <c r="BB47" s="94">
        <f>BA47+SUM(N47:AZ47)</f>
        <v>0</v>
      </c>
      <c r="BC47" s="112" t="str">
        <f t="shared" si="0"/>
        <v>INR Zero Only</v>
      </c>
      <c r="IE47" s="28">
        <v>1.02</v>
      </c>
      <c r="IF47" s="28" t="s">
        <v>37</v>
      </c>
      <c r="IG47" s="28" t="s">
        <v>38</v>
      </c>
      <c r="IH47" s="28">
        <v>213</v>
      </c>
      <c r="II47" s="28" t="s">
        <v>35</v>
      </c>
    </row>
    <row r="48" spans="1:243" s="27" customFormat="1" ht="26.25" customHeight="1">
      <c r="A48" s="70">
        <v>10.3</v>
      </c>
      <c r="B48" s="80" t="s">
        <v>153</v>
      </c>
      <c r="C48" s="61" t="s">
        <v>83</v>
      </c>
      <c r="D48" s="79">
        <f>500+192</f>
        <v>692</v>
      </c>
      <c r="E48" s="55" t="s">
        <v>57</v>
      </c>
      <c r="F48" s="50"/>
      <c r="G48" s="29"/>
      <c r="H48" s="29"/>
      <c r="I48" s="19" t="s">
        <v>36</v>
      </c>
      <c r="J48" s="21">
        <f>IF(I48="Less(-)",-1,1)</f>
        <v>1</v>
      </c>
      <c r="K48" s="22" t="s">
        <v>42</v>
      </c>
      <c r="L48" s="22" t="s">
        <v>7</v>
      </c>
      <c r="M48" s="90"/>
      <c r="N48" s="45"/>
      <c r="O48" s="45"/>
      <c r="P48" s="49"/>
      <c r="Q48" s="45"/>
      <c r="R48" s="45"/>
      <c r="S48" s="46"/>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51"/>
      <c r="AV48" s="47"/>
      <c r="AW48" s="47"/>
      <c r="AX48" s="47"/>
      <c r="AY48" s="47"/>
      <c r="AZ48" s="47"/>
      <c r="BA48" s="107">
        <f>total_amount_ba($B$2,$D$2,D48,F48,J48,K48,M48)</f>
        <v>0</v>
      </c>
      <c r="BB48" s="94">
        <f>BA48+SUM(N48:AZ48)</f>
        <v>0</v>
      </c>
      <c r="BC48" s="112" t="str">
        <f t="shared" si="0"/>
        <v>INR Zero Only</v>
      </c>
      <c r="IE48" s="28">
        <v>1.02</v>
      </c>
      <c r="IF48" s="28" t="s">
        <v>37</v>
      </c>
      <c r="IG48" s="28" t="s">
        <v>38</v>
      </c>
      <c r="IH48" s="28">
        <v>213</v>
      </c>
      <c r="II48" s="28" t="s">
        <v>35</v>
      </c>
    </row>
    <row r="49" spans="1:243" s="27" customFormat="1" ht="36" customHeight="1">
      <c r="A49" s="54">
        <v>11</v>
      </c>
      <c r="B49" s="81" t="s">
        <v>154</v>
      </c>
      <c r="C49" s="61" t="s">
        <v>84</v>
      </c>
      <c r="D49" s="79">
        <v>1</v>
      </c>
      <c r="E49" s="55" t="s">
        <v>92</v>
      </c>
      <c r="F49" s="50"/>
      <c r="G49" s="29"/>
      <c r="H49" s="29"/>
      <c r="I49" s="19" t="s">
        <v>36</v>
      </c>
      <c r="J49" s="21">
        <f>IF(I49="Less(-)",-1,1)</f>
        <v>1</v>
      </c>
      <c r="K49" s="22" t="s">
        <v>42</v>
      </c>
      <c r="L49" s="22" t="s">
        <v>7</v>
      </c>
      <c r="M49" s="90"/>
      <c r="N49" s="45"/>
      <c r="O49" s="45"/>
      <c r="P49" s="49"/>
      <c r="Q49" s="45"/>
      <c r="R49" s="45"/>
      <c r="S49" s="46"/>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51"/>
      <c r="AV49" s="47"/>
      <c r="AW49" s="47"/>
      <c r="AX49" s="47"/>
      <c r="AY49" s="47"/>
      <c r="AZ49" s="47"/>
      <c r="BA49" s="107">
        <f>total_amount_ba($B$2,$D$2,D49,F49,J49,K49,M49)</f>
        <v>0</v>
      </c>
      <c r="BB49" s="94">
        <f>BA49+SUM(N49:AZ49)</f>
        <v>0</v>
      </c>
      <c r="BC49" s="112" t="str">
        <f t="shared" si="0"/>
        <v>INR Zero Only</v>
      </c>
      <c r="IE49" s="28">
        <v>1.02</v>
      </c>
      <c r="IF49" s="28" t="s">
        <v>37</v>
      </c>
      <c r="IG49" s="28" t="s">
        <v>38</v>
      </c>
      <c r="IH49" s="28">
        <v>213</v>
      </c>
      <c r="II49" s="28" t="s">
        <v>35</v>
      </c>
    </row>
    <row r="50" spans="1:243" s="27" customFormat="1" ht="31.5" customHeight="1">
      <c r="A50" s="54">
        <v>12</v>
      </c>
      <c r="B50" s="83" t="s">
        <v>199</v>
      </c>
      <c r="C50" s="61" t="s">
        <v>85</v>
      </c>
      <c r="D50" s="79"/>
      <c r="E50" s="55"/>
      <c r="F50" s="19"/>
      <c r="G50" s="20"/>
      <c r="H50" s="20"/>
      <c r="I50" s="19"/>
      <c r="J50" s="21"/>
      <c r="K50" s="22"/>
      <c r="L50" s="22"/>
      <c r="M50" s="89"/>
      <c r="N50" s="24"/>
      <c r="O50" s="24"/>
      <c r="P50" s="64"/>
      <c r="Q50" s="24"/>
      <c r="R50" s="24"/>
      <c r="S50" s="25"/>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93"/>
      <c r="BB50" s="98"/>
      <c r="BC50" s="112"/>
      <c r="IE50" s="28">
        <v>1</v>
      </c>
      <c r="IF50" s="28" t="s">
        <v>32</v>
      </c>
      <c r="IG50" s="28" t="s">
        <v>33</v>
      </c>
      <c r="IH50" s="28">
        <v>10</v>
      </c>
      <c r="II50" s="28" t="s">
        <v>34</v>
      </c>
    </row>
    <row r="51" spans="1:243" s="27" customFormat="1" ht="26.25" customHeight="1">
      <c r="A51" s="70">
        <v>12.1</v>
      </c>
      <c r="B51" s="82" t="s">
        <v>128</v>
      </c>
      <c r="C51" s="61" t="s">
        <v>86</v>
      </c>
      <c r="D51" s="79">
        <v>12</v>
      </c>
      <c r="E51" s="55" t="s">
        <v>58</v>
      </c>
      <c r="F51" s="50"/>
      <c r="G51" s="29"/>
      <c r="H51" s="29"/>
      <c r="I51" s="19" t="s">
        <v>36</v>
      </c>
      <c r="J51" s="21">
        <f>IF(I51="Less(-)",-1,1)</f>
        <v>1</v>
      </c>
      <c r="K51" s="22" t="s">
        <v>42</v>
      </c>
      <c r="L51" s="22" t="s">
        <v>7</v>
      </c>
      <c r="M51" s="90"/>
      <c r="N51" s="45"/>
      <c r="O51" s="45"/>
      <c r="P51" s="49"/>
      <c r="Q51" s="45"/>
      <c r="R51" s="45"/>
      <c r="S51" s="46"/>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51"/>
      <c r="AV51" s="47"/>
      <c r="AW51" s="47"/>
      <c r="AX51" s="47"/>
      <c r="AY51" s="47"/>
      <c r="AZ51" s="47"/>
      <c r="BA51" s="94">
        <f>total_amount_ba($B$2,$D$2,D51,F51,J51,K51,M51)</f>
        <v>0</v>
      </c>
      <c r="BB51" s="94">
        <f>BA51+SUM(N51:AZ51)</f>
        <v>0</v>
      </c>
      <c r="BC51" s="112" t="str">
        <f t="shared" si="0"/>
        <v>INR Zero Only</v>
      </c>
      <c r="IE51" s="28">
        <v>1.02</v>
      </c>
      <c r="IF51" s="28" t="s">
        <v>37</v>
      </c>
      <c r="IG51" s="28" t="s">
        <v>38</v>
      </c>
      <c r="IH51" s="28">
        <v>213</v>
      </c>
      <c r="II51" s="28" t="s">
        <v>35</v>
      </c>
    </row>
    <row r="52" spans="1:243" s="27" customFormat="1" ht="26.25" customHeight="1">
      <c r="A52" s="70">
        <v>12.2</v>
      </c>
      <c r="B52" s="82" t="s">
        <v>129</v>
      </c>
      <c r="C52" s="61" t="s">
        <v>87</v>
      </c>
      <c r="D52" s="79">
        <v>12</v>
      </c>
      <c r="E52" s="55" t="s">
        <v>58</v>
      </c>
      <c r="F52" s="50"/>
      <c r="G52" s="29"/>
      <c r="H52" s="29"/>
      <c r="I52" s="19" t="s">
        <v>36</v>
      </c>
      <c r="J52" s="21">
        <f>IF(I52="Less(-)",-1,1)</f>
        <v>1</v>
      </c>
      <c r="K52" s="22" t="s">
        <v>42</v>
      </c>
      <c r="L52" s="22" t="s">
        <v>7</v>
      </c>
      <c r="M52" s="90"/>
      <c r="N52" s="45"/>
      <c r="O52" s="45"/>
      <c r="P52" s="49"/>
      <c r="Q52" s="45"/>
      <c r="R52" s="45"/>
      <c r="S52" s="46"/>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51"/>
      <c r="AV52" s="47"/>
      <c r="AW52" s="47"/>
      <c r="AX52" s="47"/>
      <c r="AY52" s="47"/>
      <c r="AZ52" s="47"/>
      <c r="BA52" s="94">
        <f>total_amount_ba($B$2,$D$2,D52,F52,J52,K52,M52)</f>
        <v>0</v>
      </c>
      <c r="BB52" s="94">
        <f>BA52+SUM(N52:AZ52)</f>
        <v>0</v>
      </c>
      <c r="BC52" s="112" t="str">
        <f t="shared" si="0"/>
        <v>INR Zero Only</v>
      </c>
      <c r="IE52" s="28">
        <v>1.02</v>
      </c>
      <c r="IF52" s="28" t="s">
        <v>37</v>
      </c>
      <c r="IG52" s="28" t="s">
        <v>38</v>
      </c>
      <c r="IH52" s="28">
        <v>213</v>
      </c>
      <c r="II52" s="28" t="s">
        <v>35</v>
      </c>
    </row>
    <row r="53" spans="1:243" s="27" customFormat="1" ht="31.5" customHeight="1">
      <c r="A53" s="54">
        <v>13</v>
      </c>
      <c r="B53" s="83" t="s">
        <v>97</v>
      </c>
      <c r="C53" s="61" t="s">
        <v>88</v>
      </c>
      <c r="D53" s="79"/>
      <c r="E53" s="55"/>
      <c r="F53" s="19"/>
      <c r="G53" s="20"/>
      <c r="H53" s="20"/>
      <c r="I53" s="19"/>
      <c r="J53" s="21"/>
      <c r="K53" s="22"/>
      <c r="L53" s="22"/>
      <c r="M53" s="89"/>
      <c r="N53" s="24"/>
      <c r="O53" s="24"/>
      <c r="P53" s="64"/>
      <c r="Q53" s="24"/>
      <c r="R53" s="24"/>
      <c r="S53" s="25"/>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93"/>
      <c r="BB53" s="98"/>
      <c r="BC53" s="112"/>
      <c r="IE53" s="28">
        <v>1</v>
      </c>
      <c r="IF53" s="28" t="s">
        <v>32</v>
      </c>
      <c r="IG53" s="28" t="s">
        <v>33</v>
      </c>
      <c r="IH53" s="28">
        <v>10</v>
      </c>
      <c r="II53" s="28" t="s">
        <v>34</v>
      </c>
    </row>
    <row r="54" spans="1:243" s="27" customFormat="1" ht="26.25" customHeight="1">
      <c r="A54" s="70">
        <v>13.1</v>
      </c>
      <c r="B54" s="82" t="s">
        <v>157</v>
      </c>
      <c r="C54" s="61" t="s">
        <v>89</v>
      </c>
      <c r="D54" s="79">
        <v>600</v>
      </c>
      <c r="E54" s="55" t="s">
        <v>57</v>
      </c>
      <c r="F54" s="50"/>
      <c r="G54" s="29"/>
      <c r="H54" s="29"/>
      <c r="I54" s="19" t="s">
        <v>36</v>
      </c>
      <c r="J54" s="21">
        <f>IF(I54="Less(-)",-1,1)</f>
        <v>1</v>
      </c>
      <c r="K54" s="22" t="s">
        <v>42</v>
      </c>
      <c r="L54" s="22" t="s">
        <v>7</v>
      </c>
      <c r="M54" s="90"/>
      <c r="N54" s="45"/>
      <c r="O54" s="45"/>
      <c r="P54" s="49"/>
      <c r="Q54" s="45"/>
      <c r="R54" s="45"/>
      <c r="S54" s="46"/>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51"/>
      <c r="AV54" s="47"/>
      <c r="AW54" s="47"/>
      <c r="AX54" s="47"/>
      <c r="AY54" s="47"/>
      <c r="AZ54" s="47"/>
      <c r="BA54" s="94">
        <f>total_amount_ba($B$2,$D$2,D54,F54,J54,K54,M54)</f>
        <v>0</v>
      </c>
      <c r="BB54" s="94">
        <f>BA54+SUM(N54:AZ54)</f>
        <v>0</v>
      </c>
      <c r="BC54" s="112" t="str">
        <f t="shared" si="0"/>
        <v>INR Zero Only</v>
      </c>
      <c r="IE54" s="28">
        <v>1.02</v>
      </c>
      <c r="IF54" s="28" t="s">
        <v>37</v>
      </c>
      <c r="IG54" s="28" t="s">
        <v>38</v>
      </c>
      <c r="IH54" s="28">
        <v>213</v>
      </c>
      <c r="II54" s="28" t="s">
        <v>35</v>
      </c>
    </row>
    <row r="55" spans="1:243" s="27" customFormat="1" ht="26.25" customHeight="1">
      <c r="A55" s="70">
        <v>13.2</v>
      </c>
      <c r="B55" s="80" t="s">
        <v>158</v>
      </c>
      <c r="C55" s="61" t="s">
        <v>90</v>
      </c>
      <c r="D55" s="79">
        <v>200</v>
      </c>
      <c r="E55" s="55" t="s">
        <v>57</v>
      </c>
      <c r="F55" s="50"/>
      <c r="G55" s="29"/>
      <c r="H55" s="29"/>
      <c r="I55" s="19" t="s">
        <v>36</v>
      </c>
      <c r="J55" s="21">
        <f>IF(I55="Less(-)",-1,1)</f>
        <v>1</v>
      </c>
      <c r="K55" s="22" t="s">
        <v>42</v>
      </c>
      <c r="L55" s="22" t="s">
        <v>7</v>
      </c>
      <c r="M55" s="90"/>
      <c r="N55" s="45"/>
      <c r="O55" s="45"/>
      <c r="P55" s="49"/>
      <c r="Q55" s="45"/>
      <c r="R55" s="45"/>
      <c r="S55" s="46"/>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51"/>
      <c r="AV55" s="47"/>
      <c r="AW55" s="47"/>
      <c r="AX55" s="47"/>
      <c r="AY55" s="47"/>
      <c r="AZ55" s="47"/>
      <c r="BA55" s="94">
        <f>total_amount_ba($B$2,$D$2,D55,F55,J55,K55,M55)</f>
        <v>0</v>
      </c>
      <c r="BB55" s="94">
        <f>BA55+SUM(N55:AZ55)</f>
        <v>0</v>
      </c>
      <c r="BC55" s="112" t="str">
        <f t="shared" si="0"/>
        <v>INR Zero Only</v>
      </c>
      <c r="IE55" s="28">
        <v>1.02</v>
      </c>
      <c r="IF55" s="28" t="s">
        <v>37</v>
      </c>
      <c r="IG55" s="28" t="s">
        <v>38</v>
      </c>
      <c r="IH55" s="28">
        <v>213</v>
      </c>
      <c r="II55" s="28" t="s">
        <v>35</v>
      </c>
    </row>
    <row r="56" spans="1:243" s="27" customFormat="1" ht="34.5" customHeight="1">
      <c r="A56" s="70">
        <v>13.3</v>
      </c>
      <c r="B56" s="80" t="s">
        <v>159</v>
      </c>
      <c r="C56" s="61" t="s">
        <v>91</v>
      </c>
      <c r="D56" s="79">
        <v>30</v>
      </c>
      <c r="E56" s="55" t="s">
        <v>57</v>
      </c>
      <c r="F56" s="50"/>
      <c r="G56" s="29"/>
      <c r="H56" s="29"/>
      <c r="I56" s="19" t="s">
        <v>36</v>
      </c>
      <c r="J56" s="21">
        <f>IF(I56="Less(-)",-1,1)</f>
        <v>1</v>
      </c>
      <c r="K56" s="22" t="s">
        <v>42</v>
      </c>
      <c r="L56" s="22" t="s">
        <v>7</v>
      </c>
      <c r="M56" s="90"/>
      <c r="N56" s="45"/>
      <c r="O56" s="45"/>
      <c r="P56" s="49"/>
      <c r="Q56" s="45"/>
      <c r="R56" s="45"/>
      <c r="S56" s="46"/>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51"/>
      <c r="AV56" s="47"/>
      <c r="AW56" s="47"/>
      <c r="AX56" s="47"/>
      <c r="AY56" s="47"/>
      <c r="AZ56" s="47"/>
      <c r="BA56" s="94">
        <f>total_amount_ba($B$2,$D$2,D56,F56,J56,K56,M56)</f>
        <v>0</v>
      </c>
      <c r="BB56" s="94">
        <f>BA56+SUM(N56:AZ56)</f>
        <v>0</v>
      </c>
      <c r="BC56" s="112" t="str">
        <f t="shared" si="0"/>
        <v>INR Zero Only</v>
      </c>
      <c r="IE56" s="28">
        <v>1.02</v>
      </c>
      <c r="IF56" s="28" t="s">
        <v>37</v>
      </c>
      <c r="IG56" s="28" t="s">
        <v>38</v>
      </c>
      <c r="IH56" s="28">
        <v>213</v>
      </c>
      <c r="II56" s="28" t="s">
        <v>35</v>
      </c>
    </row>
    <row r="57" spans="1:243" s="121" customFormat="1" ht="40.5" customHeight="1">
      <c r="A57" s="87">
        <v>14</v>
      </c>
      <c r="B57" s="132" t="s">
        <v>143</v>
      </c>
      <c r="C57" s="61" t="s">
        <v>93</v>
      </c>
      <c r="D57" s="104">
        <v>2</v>
      </c>
      <c r="E57" s="55" t="s">
        <v>58</v>
      </c>
      <c r="F57" s="50"/>
      <c r="G57" s="29"/>
      <c r="H57" s="29"/>
      <c r="I57" s="19" t="s">
        <v>36</v>
      </c>
      <c r="J57" s="21">
        <f>IF(I57="Less(-)",-1,1)</f>
        <v>1</v>
      </c>
      <c r="K57" s="22" t="s">
        <v>42</v>
      </c>
      <c r="L57" s="22" t="s">
        <v>7</v>
      </c>
      <c r="M57" s="90"/>
      <c r="N57" s="115"/>
      <c r="O57" s="115"/>
      <c r="P57" s="116"/>
      <c r="Q57" s="115"/>
      <c r="R57" s="115"/>
      <c r="S57" s="117"/>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9"/>
      <c r="AV57" s="118"/>
      <c r="AW57" s="118"/>
      <c r="AX57" s="118"/>
      <c r="AY57" s="118"/>
      <c r="AZ57" s="118"/>
      <c r="BA57" s="107">
        <f>total_amount_ba($B$2,$D$2,D57,F57,J57,K57,M57)</f>
        <v>0</v>
      </c>
      <c r="BB57" s="107">
        <f>BA57+SUM(N57:AZ57)</f>
        <v>0</v>
      </c>
      <c r="BC57" s="112" t="str">
        <f t="shared" si="0"/>
        <v>INR Zero Only</v>
      </c>
      <c r="IE57" s="122">
        <v>1.02</v>
      </c>
      <c r="IF57" s="122" t="s">
        <v>37</v>
      </c>
      <c r="IG57" s="122" t="s">
        <v>38</v>
      </c>
      <c r="IH57" s="122">
        <v>213</v>
      </c>
      <c r="II57" s="122" t="s">
        <v>35</v>
      </c>
    </row>
    <row r="58" spans="1:243" s="27" customFormat="1" ht="24" customHeight="1">
      <c r="A58" s="54">
        <v>15</v>
      </c>
      <c r="B58" s="83" t="s">
        <v>104</v>
      </c>
      <c r="C58" s="61" t="s">
        <v>94</v>
      </c>
      <c r="D58" s="79"/>
      <c r="E58" s="55"/>
      <c r="F58" s="19"/>
      <c r="G58" s="20"/>
      <c r="H58" s="20"/>
      <c r="I58" s="19"/>
      <c r="J58" s="21"/>
      <c r="K58" s="22"/>
      <c r="L58" s="22"/>
      <c r="M58" s="89"/>
      <c r="N58" s="24"/>
      <c r="O58" s="24"/>
      <c r="P58" s="64"/>
      <c r="Q58" s="24"/>
      <c r="R58" s="24"/>
      <c r="S58" s="25"/>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93"/>
      <c r="BB58" s="98"/>
      <c r="BC58" s="112"/>
      <c r="IE58" s="28"/>
      <c r="IF58" s="28"/>
      <c r="IG58" s="28"/>
      <c r="IH58" s="28"/>
      <c r="II58" s="28"/>
    </row>
    <row r="59" spans="1:243" s="27" customFormat="1" ht="37.5" customHeight="1">
      <c r="A59" s="70">
        <v>15.1</v>
      </c>
      <c r="B59" s="82" t="s">
        <v>192</v>
      </c>
      <c r="C59" s="61" t="s">
        <v>95</v>
      </c>
      <c r="D59" s="79">
        <v>10</v>
      </c>
      <c r="E59" s="55" t="s">
        <v>58</v>
      </c>
      <c r="F59" s="50"/>
      <c r="G59" s="29"/>
      <c r="H59" s="29"/>
      <c r="I59" s="19" t="s">
        <v>36</v>
      </c>
      <c r="J59" s="21">
        <f>IF(I59="Less(-)",-1,1)</f>
        <v>1</v>
      </c>
      <c r="K59" s="22" t="s">
        <v>42</v>
      </c>
      <c r="L59" s="22" t="s">
        <v>7</v>
      </c>
      <c r="M59" s="90"/>
      <c r="N59" s="45"/>
      <c r="O59" s="45"/>
      <c r="P59" s="49"/>
      <c r="Q59" s="45"/>
      <c r="R59" s="45"/>
      <c r="S59" s="46"/>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51"/>
      <c r="AV59" s="47"/>
      <c r="AW59" s="47"/>
      <c r="AX59" s="47"/>
      <c r="AY59" s="47"/>
      <c r="AZ59" s="47"/>
      <c r="BA59" s="94">
        <f>total_amount_ba($B$2,$D$2,D59,F59,J59,K59,M59)</f>
        <v>0</v>
      </c>
      <c r="BB59" s="94">
        <f>BA59+SUM(N59:AZ59)</f>
        <v>0</v>
      </c>
      <c r="BC59" s="112" t="str">
        <f t="shared" si="0"/>
        <v>INR Zero Only</v>
      </c>
      <c r="IE59" s="28">
        <v>1.02</v>
      </c>
      <c r="IF59" s="28" t="s">
        <v>37</v>
      </c>
      <c r="IG59" s="28" t="s">
        <v>38</v>
      </c>
      <c r="IH59" s="28">
        <v>213</v>
      </c>
      <c r="II59" s="28" t="s">
        <v>35</v>
      </c>
    </row>
    <row r="60" spans="1:243" s="27" customFormat="1" ht="36" customHeight="1">
      <c r="A60" s="70">
        <v>15.2</v>
      </c>
      <c r="B60" s="82" t="s">
        <v>191</v>
      </c>
      <c r="C60" s="61" t="s">
        <v>96</v>
      </c>
      <c r="D60" s="79">
        <v>30</v>
      </c>
      <c r="E60" s="55" t="s">
        <v>58</v>
      </c>
      <c r="F60" s="50"/>
      <c r="G60" s="29"/>
      <c r="H60" s="29"/>
      <c r="I60" s="19" t="s">
        <v>36</v>
      </c>
      <c r="J60" s="21">
        <f>IF(I60="Less(-)",-1,1)</f>
        <v>1</v>
      </c>
      <c r="K60" s="22" t="s">
        <v>42</v>
      </c>
      <c r="L60" s="22" t="s">
        <v>7</v>
      </c>
      <c r="M60" s="90"/>
      <c r="N60" s="45"/>
      <c r="O60" s="45"/>
      <c r="P60" s="49"/>
      <c r="Q60" s="45"/>
      <c r="R60" s="45"/>
      <c r="S60" s="46"/>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51"/>
      <c r="AV60" s="47"/>
      <c r="AW60" s="47"/>
      <c r="AX60" s="47"/>
      <c r="AY60" s="47"/>
      <c r="AZ60" s="47"/>
      <c r="BA60" s="107">
        <f>total_amount_ba($B$2,$D$2,D60,F60,J60,K60,M60)</f>
        <v>0</v>
      </c>
      <c r="BB60" s="94">
        <f>BA60+SUM(N60:AZ60)</f>
        <v>0</v>
      </c>
      <c r="BC60" s="112" t="str">
        <f t="shared" si="0"/>
        <v>INR Zero Only</v>
      </c>
      <c r="IE60" s="28"/>
      <c r="IF60" s="28"/>
      <c r="IG60" s="28"/>
      <c r="IH60" s="28"/>
      <c r="II60" s="28"/>
    </row>
    <row r="61" spans="1:243" s="27" customFormat="1" ht="53.25" customHeight="1" thickBot="1">
      <c r="A61" s="70">
        <v>15.3</v>
      </c>
      <c r="B61" s="82" t="s">
        <v>190</v>
      </c>
      <c r="C61" s="61" t="s">
        <v>98</v>
      </c>
      <c r="D61" s="79">
        <v>6</v>
      </c>
      <c r="E61" s="55" t="s">
        <v>58</v>
      </c>
      <c r="F61" s="50"/>
      <c r="G61" s="29"/>
      <c r="H61" s="29"/>
      <c r="I61" s="19" t="s">
        <v>36</v>
      </c>
      <c r="J61" s="21">
        <f>IF(I61="Less(-)",-1,1)</f>
        <v>1</v>
      </c>
      <c r="K61" s="22" t="s">
        <v>42</v>
      </c>
      <c r="L61" s="22" t="s">
        <v>7</v>
      </c>
      <c r="M61" s="90"/>
      <c r="N61" s="45"/>
      <c r="O61" s="45"/>
      <c r="P61" s="49"/>
      <c r="Q61" s="45"/>
      <c r="R61" s="45"/>
      <c r="S61" s="46"/>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51"/>
      <c r="AV61" s="47"/>
      <c r="AW61" s="47"/>
      <c r="AX61" s="47"/>
      <c r="AY61" s="47"/>
      <c r="AZ61" s="47"/>
      <c r="BA61" s="107">
        <f>total_amount_ba($B$2,$D$2,D61,F61,J61,K61,M61)</f>
        <v>0</v>
      </c>
      <c r="BB61" s="94">
        <f>BA61+SUM(N61:AZ61)</f>
        <v>0</v>
      </c>
      <c r="BC61" s="112" t="str">
        <f t="shared" si="0"/>
        <v>INR Zero Only</v>
      </c>
      <c r="IE61" s="28"/>
      <c r="IF61" s="28"/>
      <c r="IG61" s="28"/>
      <c r="IH61" s="28"/>
      <c r="II61" s="28"/>
    </row>
    <row r="62" spans="1:243" s="27" customFormat="1" ht="26.25" customHeight="1" thickBot="1">
      <c r="A62" s="54">
        <v>16</v>
      </c>
      <c r="B62" s="114" t="s">
        <v>118</v>
      </c>
      <c r="C62" s="61" t="s">
        <v>99</v>
      </c>
      <c r="D62" s="79">
        <v>2</v>
      </c>
      <c r="E62" s="55" t="s">
        <v>58</v>
      </c>
      <c r="F62" s="50"/>
      <c r="G62" s="29"/>
      <c r="H62" s="29"/>
      <c r="I62" s="19" t="s">
        <v>36</v>
      </c>
      <c r="J62" s="21">
        <f>IF(I62="Less(-)",-1,1)</f>
        <v>1</v>
      </c>
      <c r="K62" s="22" t="s">
        <v>42</v>
      </c>
      <c r="L62" s="22" t="s">
        <v>7</v>
      </c>
      <c r="M62" s="90"/>
      <c r="N62" s="45"/>
      <c r="O62" s="45"/>
      <c r="P62" s="49"/>
      <c r="Q62" s="45"/>
      <c r="R62" s="45"/>
      <c r="S62" s="46"/>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51"/>
      <c r="AV62" s="47"/>
      <c r="AW62" s="47"/>
      <c r="AX62" s="47"/>
      <c r="AY62" s="47"/>
      <c r="AZ62" s="47"/>
      <c r="BA62" s="94">
        <f>total_amount_ba($B$2,$D$2,D62,F62,J62,K62,M62)</f>
        <v>0</v>
      </c>
      <c r="BB62" s="94">
        <f>BA62+SUM(N62:AZ62)</f>
        <v>0</v>
      </c>
      <c r="BC62" s="112" t="str">
        <f t="shared" si="0"/>
        <v>INR Zero Only</v>
      </c>
      <c r="IE62" s="28">
        <v>1.02</v>
      </c>
      <c r="IF62" s="28" t="s">
        <v>37</v>
      </c>
      <c r="IG62" s="28" t="s">
        <v>38</v>
      </c>
      <c r="IH62" s="28">
        <v>213</v>
      </c>
      <c r="II62" s="28" t="s">
        <v>35</v>
      </c>
    </row>
    <row r="63" spans="1:243" s="27" customFormat="1" ht="24" customHeight="1">
      <c r="A63" s="54">
        <v>17</v>
      </c>
      <c r="B63" s="83" t="s">
        <v>164</v>
      </c>
      <c r="C63" s="61" t="s">
        <v>100</v>
      </c>
      <c r="D63" s="79"/>
      <c r="E63" s="55"/>
      <c r="F63" s="19"/>
      <c r="G63" s="20"/>
      <c r="H63" s="20"/>
      <c r="I63" s="19"/>
      <c r="J63" s="21"/>
      <c r="K63" s="22"/>
      <c r="L63" s="22"/>
      <c r="M63" s="89"/>
      <c r="N63" s="24"/>
      <c r="O63" s="24"/>
      <c r="P63" s="64"/>
      <c r="Q63" s="24"/>
      <c r="R63" s="24"/>
      <c r="S63" s="25"/>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93"/>
      <c r="BB63" s="98"/>
      <c r="BC63" s="112"/>
      <c r="IE63" s="28">
        <v>1</v>
      </c>
      <c r="IF63" s="28" t="s">
        <v>32</v>
      </c>
      <c r="IG63" s="28" t="s">
        <v>33</v>
      </c>
      <c r="IH63" s="28">
        <v>10</v>
      </c>
      <c r="II63" s="28" t="s">
        <v>34</v>
      </c>
    </row>
    <row r="64" spans="1:243" s="27" customFormat="1" ht="61.5" customHeight="1">
      <c r="A64" s="133">
        <v>17.1</v>
      </c>
      <c r="B64" s="80" t="s">
        <v>184</v>
      </c>
      <c r="C64" s="61" t="s">
        <v>101</v>
      </c>
      <c r="D64" s="79">
        <v>4</v>
      </c>
      <c r="E64" s="55" t="s">
        <v>58</v>
      </c>
      <c r="F64" s="50"/>
      <c r="G64" s="29"/>
      <c r="H64" s="29"/>
      <c r="I64" s="19" t="s">
        <v>36</v>
      </c>
      <c r="J64" s="21">
        <f>IF(I64="Less(-)",-1,1)</f>
        <v>1</v>
      </c>
      <c r="K64" s="22" t="s">
        <v>42</v>
      </c>
      <c r="L64" s="22" t="s">
        <v>7</v>
      </c>
      <c r="M64" s="90"/>
      <c r="N64" s="45"/>
      <c r="O64" s="45"/>
      <c r="P64" s="49"/>
      <c r="Q64" s="45"/>
      <c r="R64" s="45"/>
      <c r="S64" s="46"/>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51"/>
      <c r="AV64" s="47"/>
      <c r="AW64" s="47"/>
      <c r="AX64" s="47"/>
      <c r="AY64" s="47"/>
      <c r="AZ64" s="47"/>
      <c r="BA64" s="94">
        <f>total_amount_ba($B$2,$D$2,D64,F64,J64,K64,M64)</f>
        <v>0</v>
      </c>
      <c r="BB64" s="94">
        <f>BA64+SUM(N64:AZ64)</f>
        <v>0</v>
      </c>
      <c r="BC64" s="112" t="str">
        <f t="shared" si="0"/>
        <v>INR Zero Only</v>
      </c>
      <c r="IE64" s="28">
        <v>1.02</v>
      </c>
      <c r="IF64" s="28" t="s">
        <v>37</v>
      </c>
      <c r="IG64" s="28" t="s">
        <v>38</v>
      </c>
      <c r="IH64" s="28">
        <v>213</v>
      </c>
      <c r="II64" s="28" t="s">
        <v>35</v>
      </c>
    </row>
    <row r="65" spans="1:243" s="27" customFormat="1" ht="47.25" customHeight="1">
      <c r="A65" s="133">
        <v>17.2</v>
      </c>
      <c r="B65" s="80" t="s">
        <v>165</v>
      </c>
      <c r="C65" s="61" t="s">
        <v>102</v>
      </c>
      <c r="D65" s="79">
        <v>2</v>
      </c>
      <c r="E65" s="55" t="s">
        <v>47</v>
      </c>
      <c r="F65" s="50"/>
      <c r="G65" s="29"/>
      <c r="H65" s="29"/>
      <c r="I65" s="19" t="s">
        <v>36</v>
      </c>
      <c r="J65" s="21">
        <f>IF(I65="Less(-)",-1,1)</f>
        <v>1</v>
      </c>
      <c r="K65" s="22" t="s">
        <v>42</v>
      </c>
      <c r="L65" s="22" t="s">
        <v>7</v>
      </c>
      <c r="M65" s="90"/>
      <c r="N65" s="45"/>
      <c r="O65" s="45"/>
      <c r="P65" s="49"/>
      <c r="Q65" s="45"/>
      <c r="R65" s="45"/>
      <c r="S65" s="46"/>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51"/>
      <c r="AV65" s="47"/>
      <c r="AW65" s="47"/>
      <c r="AX65" s="47"/>
      <c r="AY65" s="47"/>
      <c r="AZ65" s="47"/>
      <c r="BA65" s="94">
        <f>total_amount_ba($B$2,$D$2,D65,F65,J65,K65,M65)</f>
        <v>0</v>
      </c>
      <c r="BB65" s="94">
        <f>BA65+SUM(N65:AZ65)</f>
        <v>0</v>
      </c>
      <c r="BC65" s="112" t="str">
        <f t="shared" si="0"/>
        <v>INR Zero Only</v>
      </c>
      <c r="IE65" s="28">
        <v>1.02</v>
      </c>
      <c r="IF65" s="28" t="s">
        <v>37</v>
      </c>
      <c r="IG65" s="28" t="s">
        <v>38</v>
      </c>
      <c r="IH65" s="28">
        <v>213</v>
      </c>
      <c r="II65" s="28" t="s">
        <v>35</v>
      </c>
    </row>
    <row r="66" spans="1:243" s="27" customFormat="1" ht="36" customHeight="1">
      <c r="A66" s="133">
        <v>17.3</v>
      </c>
      <c r="B66" s="80" t="s">
        <v>166</v>
      </c>
      <c r="C66" s="61" t="s">
        <v>103</v>
      </c>
      <c r="D66" s="79">
        <v>2</v>
      </c>
      <c r="E66" s="55" t="s">
        <v>58</v>
      </c>
      <c r="F66" s="50"/>
      <c r="G66" s="29"/>
      <c r="H66" s="29"/>
      <c r="I66" s="19" t="s">
        <v>36</v>
      </c>
      <c r="J66" s="21">
        <f>IF(I66="Less(-)",-1,1)</f>
        <v>1</v>
      </c>
      <c r="K66" s="22" t="s">
        <v>42</v>
      </c>
      <c r="L66" s="22" t="s">
        <v>7</v>
      </c>
      <c r="M66" s="90"/>
      <c r="N66" s="45"/>
      <c r="O66" s="45"/>
      <c r="P66" s="49"/>
      <c r="Q66" s="45"/>
      <c r="R66" s="45"/>
      <c r="S66" s="46"/>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51"/>
      <c r="AV66" s="47"/>
      <c r="AW66" s="47"/>
      <c r="AX66" s="47"/>
      <c r="AY66" s="47"/>
      <c r="AZ66" s="47"/>
      <c r="BA66" s="94">
        <f>total_amount_ba($B$2,$D$2,D66,F66,J66,K66,M66)</f>
        <v>0</v>
      </c>
      <c r="BB66" s="94">
        <f>BA66+SUM(N66:AZ66)</f>
        <v>0</v>
      </c>
      <c r="BC66" s="112" t="str">
        <f t="shared" si="0"/>
        <v>INR Zero Only</v>
      </c>
      <c r="IE66" s="28">
        <v>1.02</v>
      </c>
      <c r="IF66" s="28" t="s">
        <v>37</v>
      </c>
      <c r="IG66" s="28" t="s">
        <v>38</v>
      </c>
      <c r="IH66" s="28">
        <v>213</v>
      </c>
      <c r="II66" s="28" t="s">
        <v>35</v>
      </c>
    </row>
    <row r="67" spans="1:243" s="27" customFormat="1" ht="36" customHeight="1">
      <c r="A67" s="133">
        <v>17.4</v>
      </c>
      <c r="B67" s="80" t="s">
        <v>167</v>
      </c>
      <c r="C67" s="61" t="s">
        <v>105</v>
      </c>
      <c r="D67" s="79">
        <v>2</v>
      </c>
      <c r="E67" s="55" t="s">
        <v>58</v>
      </c>
      <c r="F67" s="50"/>
      <c r="G67" s="29"/>
      <c r="H67" s="29"/>
      <c r="I67" s="19" t="s">
        <v>36</v>
      </c>
      <c r="J67" s="21">
        <f>IF(I67="Less(-)",-1,1)</f>
        <v>1</v>
      </c>
      <c r="K67" s="22" t="s">
        <v>42</v>
      </c>
      <c r="L67" s="22" t="s">
        <v>7</v>
      </c>
      <c r="M67" s="90"/>
      <c r="N67" s="45"/>
      <c r="O67" s="45"/>
      <c r="P67" s="49"/>
      <c r="Q67" s="45"/>
      <c r="R67" s="45"/>
      <c r="S67" s="46"/>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51"/>
      <c r="AV67" s="47"/>
      <c r="AW67" s="47"/>
      <c r="AX67" s="47"/>
      <c r="AY67" s="47"/>
      <c r="AZ67" s="47"/>
      <c r="BA67" s="94">
        <f>total_amount_ba($B$2,$D$2,D67,F67,J67,K67,M67)</f>
        <v>0</v>
      </c>
      <c r="BB67" s="94">
        <f>BA67+SUM(N67:AZ67)</f>
        <v>0</v>
      </c>
      <c r="BC67" s="112" t="str">
        <f t="shared" si="0"/>
        <v>INR Zero Only</v>
      </c>
      <c r="IE67" s="28">
        <v>1.02</v>
      </c>
      <c r="IF67" s="28" t="s">
        <v>37</v>
      </c>
      <c r="IG67" s="28" t="s">
        <v>38</v>
      </c>
      <c r="IH67" s="28">
        <v>213</v>
      </c>
      <c r="II67" s="28" t="s">
        <v>35</v>
      </c>
    </row>
    <row r="68" spans="1:243" s="27" customFormat="1" ht="36" customHeight="1">
      <c r="A68" s="133">
        <v>17.5</v>
      </c>
      <c r="B68" s="80" t="s">
        <v>168</v>
      </c>
      <c r="C68" s="61" t="s">
        <v>106</v>
      </c>
      <c r="D68" s="79">
        <f>200+170</f>
        <v>370</v>
      </c>
      <c r="E68" s="55" t="s">
        <v>57</v>
      </c>
      <c r="F68" s="50"/>
      <c r="G68" s="29"/>
      <c r="H68" s="29"/>
      <c r="I68" s="19" t="s">
        <v>36</v>
      </c>
      <c r="J68" s="21">
        <f>IF(I68="Less(-)",-1,1)</f>
        <v>1</v>
      </c>
      <c r="K68" s="22" t="s">
        <v>42</v>
      </c>
      <c r="L68" s="22" t="s">
        <v>7</v>
      </c>
      <c r="M68" s="90"/>
      <c r="N68" s="45"/>
      <c r="O68" s="45"/>
      <c r="P68" s="49"/>
      <c r="Q68" s="45"/>
      <c r="R68" s="45"/>
      <c r="S68" s="46"/>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51"/>
      <c r="AV68" s="47"/>
      <c r="AW68" s="47"/>
      <c r="AX68" s="47"/>
      <c r="AY68" s="47"/>
      <c r="AZ68" s="47"/>
      <c r="BA68" s="94">
        <f>total_amount_ba($B$2,$D$2,D68,F68,J68,K68,M68)</f>
        <v>0</v>
      </c>
      <c r="BB68" s="94">
        <f>BA68+SUM(N68:AZ68)</f>
        <v>0</v>
      </c>
      <c r="BC68" s="112" t="str">
        <f t="shared" si="0"/>
        <v>INR Zero Only</v>
      </c>
      <c r="IE68" s="28">
        <v>1.02</v>
      </c>
      <c r="IF68" s="28" t="s">
        <v>37</v>
      </c>
      <c r="IG68" s="28" t="s">
        <v>38</v>
      </c>
      <c r="IH68" s="28">
        <v>213</v>
      </c>
      <c r="II68" s="28" t="s">
        <v>35</v>
      </c>
    </row>
    <row r="69" spans="1:243" s="27" customFormat="1" ht="24" customHeight="1">
      <c r="A69" s="54">
        <v>18</v>
      </c>
      <c r="B69" s="83" t="s">
        <v>111</v>
      </c>
      <c r="C69" s="61" t="s">
        <v>107</v>
      </c>
      <c r="D69" s="79"/>
      <c r="E69" s="55"/>
      <c r="F69" s="19"/>
      <c r="G69" s="20"/>
      <c r="H69" s="20"/>
      <c r="I69" s="19"/>
      <c r="J69" s="21"/>
      <c r="K69" s="22"/>
      <c r="L69" s="22"/>
      <c r="M69" s="89"/>
      <c r="N69" s="24"/>
      <c r="O69" s="24"/>
      <c r="P69" s="64"/>
      <c r="Q69" s="24"/>
      <c r="R69" s="24"/>
      <c r="S69" s="25"/>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93"/>
      <c r="BB69" s="98"/>
      <c r="BC69" s="112"/>
      <c r="IE69" s="28">
        <v>1</v>
      </c>
      <c r="IF69" s="28" t="s">
        <v>32</v>
      </c>
      <c r="IG69" s="28" t="s">
        <v>33</v>
      </c>
      <c r="IH69" s="28">
        <v>10</v>
      </c>
      <c r="II69" s="28" t="s">
        <v>34</v>
      </c>
    </row>
    <row r="70" spans="1:243" s="27" customFormat="1" ht="24.75" customHeight="1">
      <c r="A70" s="54">
        <v>18.1</v>
      </c>
      <c r="B70" s="81" t="s">
        <v>112</v>
      </c>
      <c r="C70" s="61" t="s">
        <v>108</v>
      </c>
      <c r="D70" s="79"/>
      <c r="E70" s="55"/>
      <c r="F70" s="19"/>
      <c r="G70" s="20"/>
      <c r="H70" s="20"/>
      <c r="I70" s="19"/>
      <c r="J70" s="21"/>
      <c r="K70" s="22"/>
      <c r="L70" s="22"/>
      <c r="M70" s="89"/>
      <c r="N70" s="24"/>
      <c r="O70" s="24"/>
      <c r="P70" s="64"/>
      <c r="Q70" s="24"/>
      <c r="R70" s="24"/>
      <c r="S70" s="25"/>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93"/>
      <c r="BB70" s="98"/>
      <c r="BC70" s="112"/>
      <c r="IE70" s="28">
        <v>1</v>
      </c>
      <c r="IF70" s="28" t="s">
        <v>32</v>
      </c>
      <c r="IG70" s="28" t="s">
        <v>33</v>
      </c>
      <c r="IH70" s="28">
        <v>10</v>
      </c>
      <c r="II70" s="28" t="s">
        <v>34</v>
      </c>
    </row>
    <row r="71" spans="1:243" s="27" customFormat="1" ht="26.25" customHeight="1">
      <c r="A71" s="133">
        <v>18.11</v>
      </c>
      <c r="B71" s="80" t="s">
        <v>160</v>
      </c>
      <c r="C71" s="61" t="s">
        <v>109</v>
      </c>
      <c r="D71" s="79">
        <v>2</v>
      </c>
      <c r="E71" s="55" t="s">
        <v>58</v>
      </c>
      <c r="F71" s="50"/>
      <c r="G71" s="29"/>
      <c r="H71" s="29"/>
      <c r="I71" s="19" t="s">
        <v>36</v>
      </c>
      <c r="J71" s="21">
        <f aca="true" t="shared" si="4" ref="J71:J76">IF(I71="Less(-)",-1,1)</f>
        <v>1</v>
      </c>
      <c r="K71" s="22" t="s">
        <v>42</v>
      </c>
      <c r="L71" s="22" t="s">
        <v>7</v>
      </c>
      <c r="M71" s="90"/>
      <c r="N71" s="45"/>
      <c r="O71" s="45"/>
      <c r="P71" s="49"/>
      <c r="Q71" s="45"/>
      <c r="R71" s="45"/>
      <c r="S71" s="46"/>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51"/>
      <c r="AV71" s="47"/>
      <c r="AW71" s="47"/>
      <c r="AX71" s="47"/>
      <c r="AY71" s="47"/>
      <c r="AZ71" s="47"/>
      <c r="BA71" s="94">
        <f aca="true" t="shared" si="5" ref="BA71:BA76">total_amount_ba($B$2,$D$2,D71,F71,J71,K71,M71)</f>
        <v>0</v>
      </c>
      <c r="BB71" s="94">
        <f aca="true" t="shared" si="6" ref="BB71:BB76">BA71+SUM(N71:AZ71)</f>
        <v>0</v>
      </c>
      <c r="BC71" s="112" t="str">
        <f aca="true" t="shared" si="7" ref="BC71:BC76">SpellNumber(L71,BB71)</f>
        <v>INR Zero Only</v>
      </c>
      <c r="IE71" s="28">
        <v>1.02</v>
      </c>
      <c r="IF71" s="28" t="s">
        <v>37</v>
      </c>
      <c r="IG71" s="28" t="s">
        <v>38</v>
      </c>
      <c r="IH71" s="28">
        <v>213</v>
      </c>
      <c r="II71" s="28" t="s">
        <v>35</v>
      </c>
    </row>
    <row r="72" spans="1:243" s="27" customFormat="1" ht="26.25" customHeight="1">
      <c r="A72" s="133">
        <v>18.12</v>
      </c>
      <c r="B72" s="80" t="s">
        <v>161</v>
      </c>
      <c r="C72" s="61" t="s">
        <v>110</v>
      </c>
      <c r="D72" s="79">
        <v>4</v>
      </c>
      <c r="E72" s="55" t="s">
        <v>58</v>
      </c>
      <c r="F72" s="50"/>
      <c r="G72" s="29"/>
      <c r="H72" s="29"/>
      <c r="I72" s="19" t="s">
        <v>36</v>
      </c>
      <c r="J72" s="21">
        <f t="shared" si="4"/>
        <v>1</v>
      </c>
      <c r="K72" s="22" t="s">
        <v>42</v>
      </c>
      <c r="L72" s="22" t="s">
        <v>7</v>
      </c>
      <c r="M72" s="90"/>
      <c r="N72" s="45"/>
      <c r="O72" s="45"/>
      <c r="P72" s="49"/>
      <c r="Q72" s="45"/>
      <c r="R72" s="45"/>
      <c r="S72" s="46"/>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51"/>
      <c r="AV72" s="47"/>
      <c r="AW72" s="47"/>
      <c r="AX72" s="47"/>
      <c r="AY72" s="47"/>
      <c r="AZ72" s="47"/>
      <c r="BA72" s="94">
        <f t="shared" si="5"/>
        <v>0</v>
      </c>
      <c r="BB72" s="94">
        <f t="shared" si="6"/>
        <v>0</v>
      </c>
      <c r="BC72" s="112" t="str">
        <f t="shared" si="7"/>
        <v>INR Zero Only</v>
      </c>
      <c r="IE72" s="28">
        <v>1.02</v>
      </c>
      <c r="IF72" s="28" t="s">
        <v>37</v>
      </c>
      <c r="IG72" s="28" t="s">
        <v>38</v>
      </c>
      <c r="IH72" s="28">
        <v>213</v>
      </c>
      <c r="II72" s="28" t="s">
        <v>35</v>
      </c>
    </row>
    <row r="73" spans="1:243" s="27" customFormat="1" ht="26.25" customHeight="1">
      <c r="A73" s="133">
        <v>18.13</v>
      </c>
      <c r="B73" s="80" t="s">
        <v>162</v>
      </c>
      <c r="C73" s="61" t="s">
        <v>113</v>
      </c>
      <c r="D73" s="79">
        <v>4</v>
      </c>
      <c r="E73" s="55" t="s">
        <v>58</v>
      </c>
      <c r="F73" s="50"/>
      <c r="G73" s="29"/>
      <c r="H73" s="29"/>
      <c r="I73" s="19" t="s">
        <v>36</v>
      </c>
      <c r="J73" s="21">
        <f t="shared" si="4"/>
        <v>1</v>
      </c>
      <c r="K73" s="22" t="s">
        <v>42</v>
      </c>
      <c r="L73" s="22" t="s">
        <v>7</v>
      </c>
      <c r="M73" s="90"/>
      <c r="N73" s="45"/>
      <c r="O73" s="45"/>
      <c r="P73" s="49"/>
      <c r="Q73" s="45"/>
      <c r="R73" s="45"/>
      <c r="S73" s="46"/>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51"/>
      <c r="AV73" s="47"/>
      <c r="AW73" s="47"/>
      <c r="AX73" s="47"/>
      <c r="AY73" s="47"/>
      <c r="AZ73" s="47"/>
      <c r="BA73" s="94">
        <f t="shared" si="5"/>
        <v>0</v>
      </c>
      <c r="BB73" s="94">
        <f t="shared" si="6"/>
        <v>0</v>
      </c>
      <c r="BC73" s="112" t="str">
        <f t="shared" si="7"/>
        <v>INR Zero Only</v>
      </c>
      <c r="IE73" s="28">
        <v>1.02</v>
      </c>
      <c r="IF73" s="28" t="s">
        <v>37</v>
      </c>
      <c r="IG73" s="28" t="s">
        <v>38</v>
      </c>
      <c r="IH73" s="28">
        <v>213</v>
      </c>
      <c r="II73" s="28" t="s">
        <v>35</v>
      </c>
    </row>
    <row r="74" spans="1:243" s="27" customFormat="1" ht="26.25" customHeight="1">
      <c r="A74" s="54">
        <v>18.2</v>
      </c>
      <c r="B74" s="83" t="s">
        <v>193</v>
      </c>
      <c r="C74" s="61" t="s">
        <v>125</v>
      </c>
      <c r="D74" s="79">
        <v>9</v>
      </c>
      <c r="E74" s="55" t="s">
        <v>58</v>
      </c>
      <c r="F74" s="50"/>
      <c r="G74" s="29"/>
      <c r="H74" s="29"/>
      <c r="I74" s="19" t="s">
        <v>36</v>
      </c>
      <c r="J74" s="21">
        <f t="shared" si="4"/>
        <v>1</v>
      </c>
      <c r="K74" s="22" t="s">
        <v>42</v>
      </c>
      <c r="L74" s="22" t="s">
        <v>7</v>
      </c>
      <c r="M74" s="90"/>
      <c r="N74" s="45"/>
      <c r="O74" s="45"/>
      <c r="P74" s="49"/>
      <c r="Q74" s="45"/>
      <c r="R74" s="45"/>
      <c r="S74" s="46"/>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51"/>
      <c r="AV74" s="47"/>
      <c r="AW74" s="47"/>
      <c r="AX74" s="47"/>
      <c r="AY74" s="47"/>
      <c r="AZ74" s="47"/>
      <c r="BA74" s="94">
        <f t="shared" si="5"/>
        <v>0</v>
      </c>
      <c r="BB74" s="94">
        <f t="shared" si="6"/>
        <v>0</v>
      </c>
      <c r="BC74" s="112" t="str">
        <f t="shared" si="7"/>
        <v>INR Zero Only</v>
      </c>
      <c r="IE74" s="28">
        <v>1.02</v>
      </c>
      <c r="IF74" s="28" t="s">
        <v>37</v>
      </c>
      <c r="IG74" s="28" t="s">
        <v>38</v>
      </c>
      <c r="IH74" s="28">
        <v>213</v>
      </c>
      <c r="II74" s="28" t="s">
        <v>35</v>
      </c>
    </row>
    <row r="75" spans="1:243" s="27" customFormat="1" ht="26.25" customHeight="1">
      <c r="A75" s="54">
        <v>18.3</v>
      </c>
      <c r="B75" s="83" t="s">
        <v>194</v>
      </c>
      <c r="C75" s="61" t="s">
        <v>126</v>
      </c>
      <c r="D75" s="79">
        <v>24</v>
      </c>
      <c r="E75" s="55" t="s">
        <v>58</v>
      </c>
      <c r="F75" s="50"/>
      <c r="G75" s="29"/>
      <c r="H75" s="29"/>
      <c r="I75" s="19" t="s">
        <v>36</v>
      </c>
      <c r="J75" s="21">
        <f t="shared" si="4"/>
        <v>1</v>
      </c>
      <c r="K75" s="22" t="s">
        <v>42</v>
      </c>
      <c r="L75" s="22" t="s">
        <v>7</v>
      </c>
      <c r="M75" s="90"/>
      <c r="N75" s="45"/>
      <c r="O75" s="45"/>
      <c r="P75" s="49"/>
      <c r="Q75" s="45"/>
      <c r="R75" s="45"/>
      <c r="S75" s="46"/>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51"/>
      <c r="AV75" s="47"/>
      <c r="AW75" s="47"/>
      <c r="AX75" s="47"/>
      <c r="AY75" s="47"/>
      <c r="AZ75" s="47"/>
      <c r="BA75" s="94">
        <f t="shared" si="5"/>
        <v>0</v>
      </c>
      <c r="BB75" s="94">
        <f t="shared" si="6"/>
        <v>0</v>
      </c>
      <c r="BC75" s="112" t="str">
        <f t="shared" si="7"/>
        <v>INR Zero Only</v>
      </c>
      <c r="IE75" s="28">
        <v>1.02</v>
      </c>
      <c r="IF75" s="28" t="s">
        <v>37</v>
      </c>
      <c r="IG75" s="28" t="s">
        <v>38</v>
      </c>
      <c r="IH75" s="28">
        <v>213</v>
      </c>
      <c r="II75" s="28" t="s">
        <v>35</v>
      </c>
    </row>
    <row r="76" spans="1:243" s="27" customFormat="1" ht="26.25" customHeight="1">
      <c r="A76" s="54">
        <v>18.4</v>
      </c>
      <c r="B76" s="83" t="s">
        <v>195</v>
      </c>
      <c r="C76" s="61" t="s">
        <v>200</v>
      </c>
      <c r="D76" s="79">
        <v>6</v>
      </c>
      <c r="E76" s="55" t="s">
        <v>58</v>
      </c>
      <c r="F76" s="50"/>
      <c r="G76" s="29"/>
      <c r="H76" s="29"/>
      <c r="I76" s="19" t="s">
        <v>36</v>
      </c>
      <c r="J76" s="21">
        <f t="shared" si="4"/>
        <v>1</v>
      </c>
      <c r="K76" s="22" t="s">
        <v>42</v>
      </c>
      <c r="L76" s="22" t="s">
        <v>7</v>
      </c>
      <c r="M76" s="90"/>
      <c r="N76" s="45"/>
      <c r="O76" s="45"/>
      <c r="P76" s="49"/>
      <c r="Q76" s="45"/>
      <c r="R76" s="45"/>
      <c r="S76" s="46"/>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51"/>
      <c r="AV76" s="47"/>
      <c r="AW76" s="47"/>
      <c r="AX76" s="47"/>
      <c r="AY76" s="47"/>
      <c r="AZ76" s="47"/>
      <c r="BA76" s="94">
        <f t="shared" si="5"/>
        <v>0</v>
      </c>
      <c r="BB76" s="94">
        <f t="shared" si="6"/>
        <v>0</v>
      </c>
      <c r="BC76" s="112" t="str">
        <f t="shared" si="7"/>
        <v>INR Zero Only</v>
      </c>
      <c r="IE76" s="28">
        <v>1.02</v>
      </c>
      <c r="IF76" s="28" t="s">
        <v>37</v>
      </c>
      <c r="IG76" s="28" t="s">
        <v>38</v>
      </c>
      <c r="IH76" s="28">
        <v>213</v>
      </c>
      <c r="II76" s="28" t="s">
        <v>35</v>
      </c>
    </row>
    <row r="77" spans="1:243" s="27" customFormat="1" ht="26.25" customHeight="1">
      <c r="A77" s="54">
        <v>18.5</v>
      </c>
      <c r="B77" s="83" t="s">
        <v>196</v>
      </c>
      <c r="C77" s="61" t="s">
        <v>201</v>
      </c>
      <c r="D77" s="79">
        <v>6</v>
      </c>
      <c r="E77" s="55" t="s">
        <v>58</v>
      </c>
      <c r="F77" s="50"/>
      <c r="G77" s="29"/>
      <c r="H77" s="29"/>
      <c r="I77" s="19" t="s">
        <v>36</v>
      </c>
      <c r="J77" s="21">
        <f>IF(I77="Less(-)",-1,1)</f>
        <v>1</v>
      </c>
      <c r="K77" s="22" t="s">
        <v>42</v>
      </c>
      <c r="L77" s="22" t="s">
        <v>7</v>
      </c>
      <c r="M77" s="90"/>
      <c r="N77" s="45"/>
      <c r="O77" s="45"/>
      <c r="P77" s="49"/>
      <c r="Q77" s="45"/>
      <c r="R77" s="45"/>
      <c r="S77" s="46"/>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51"/>
      <c r="AV77" s="47"/>
      <c r="AW77" s="47"/>
      <c r="AX77" s="47"/>
      <c r="AY77" s="47"/>
      <c r="AZ77" s="47"/>
      <c r="BA77" s="94">
        <f>total_amount_ba($B$2,$D$2,D77,F77,J77,K77,M77)</f>
        <v>0</v>
      </c>
      <c r="BB77" s="94">
        <f>BA77+SUM(N77:AZ77)</f>
        <v>0</v>
      </c>
      <c r="BC77" s="112" t="str">
        <f>SpellNumber(L77,BB77)</f>
        <v>INR Zero Only</v>
      </c>
      <c r="IE77" s="28">
        <v>1.02</v>
      </c>
      <c r="IF77" s="28" t="s">
        <v>37</v>
      </c>
      <c r="IG77" s="28" t="s">
        <v>38</v>
      </c>
      <c r="IH77" s="28">
        <v>213</v>
      </c>
      <c r="II77" s="28" t="s">
        <v>35</v>
      </c>
    </row>
    <row r="78" spans="1:243" s="27" customFormat="1" ht="26.25" customHeight="1">
      <c r="A78" s="54">
        <v>18.6</v>
      </c>
      <c r="B78" s="83" t="s">
        <v>197</v>
      </c>
      <c r="C78" s="61" t="s">
        <v>202</v>
      </c>
      <c r="D78" s="79">
        <v>9</v>
      </c>
      <c r="E78" s="55" t="s">
        <v>58</v>
      </c>
      <c r="F78" s="50"/>
      <c r="G78" s="29"/>
      <c r="H78" s="29"/>
      <c r="I78" s="19" t="s">
        <v>36</v>
      </c>
      <c r="J78" s="21">
        <f>IF(I78="Less(-)",-1,1)</f>
        <v>1</v>
      </c>
      <c r="K78" s="22" t="s">
        <v>42</v>
      </c>
      <c r="L78" s="22" t="s">
        <v>7</v>
      </c>
      <c r="M78" s="90"/>
      <c r="N78" s="45"/>
      <c r="O78" s="45"/>
      <c r="P78" s="49"/>
      <c r="Q78" s="45"/>
      <c r="R78" s="45"/>
      <c r="S78" s="46"/>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51"/>
      <c r="AV78" s="47"/>
      <c r="AW78" s="47"/>
      <c r="AX78" s="47"/>
      <c r="AY78" s="47"/>
      <c r="AZ78" s="47"/>
      <c r="BA78" s="94">
        <f>total_amount_ba($B$2,$D$2,D78,F78,J78,K78,M78)</f>
        <v>0</v>
      </c>
      <c r="BB78" s="94">
        <f>BA78+SUM(N78:AZ78)</f>
        <v>0</v>
      </c>
      <c r="BC78" s="112" t="str">
        <f>SpellNumber(L78,BB78)</f>
        <v>INR Zero Only</v>
      </c>
      <c r="IE78" s="28">
        <v>1.02</v>
      </c>
      <c r="IF78" s="28" t="s">
        <v>37</v>
      </c>
      <c r="IG78" s="28" t="s">
        <v>38</v>
      </c>
      <c r="IH78" s="28">
        <v>213</v>
      </c>
      <c r="II78" s="28" t="s">
        <v>35</v>
      </c>
    </row>
    <row r="79" spans="1:243" s="27" customFormat="1" ht="30.75" customHeight="1">
      <c r="A79" s="54">
        <v>18.7</v>
      </c>
      <c r="B79" s="83" t="s">
        <v>198</v>
      </c>
      <c r="C79" s="61" t="s">
        <v>203</v>
      </c>
      <c r="D79" s="79">
        <v>2</v>
      </c>
      <c r="E79" s="55" t="s">
        <v>58</v>
      </c>
      <c r="F79" s="50"/>
      <c r="G79" s="29"/>
      <c r="H79" s="29"/>
      <c r="I79" s="19" t="s">
        <v>36</v>
      </c>
      <c r="J79" s="21">
        <f>IF(I79="Less(-)",-1,1)</f>
        <v>1</v>
      </c>
      <c r="K79" s="22" t="s">
        <v>42</v>
      </c>
      <c r="L79" s="22" t="s">
        <v>7</v>
      </c>
      <c r="M79" s="90"/>
      <c r="N79" s="45"/>
      <c r="O79" s="45"/>
      <c r="P79" s="49"/>
      <c r="Q79" s="45"/>
      <c r="R79" s="45"/>
      <c r="S79" s="46"/>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51"/>
      <c r="AV79" s="47"/>
      <c r="AW79" s="47"/>
      <c r="AX79" s="47"/>
      <c r="AY79" s="47"/>
      <c r="AZ79" s="47"/>
      <c r="BA79" s="94">
        <f>total_amount_ba($B$2,$D$2,D79,F79,J79,K79,M79)</f>
        <v>0</v>
      </c>
      <c r="BB79" s="94">
        <f>BA79+SUM(N79:AZ79)</f>
        <v>0</v>
      </c>
      <c r="BC79" s="112" t="str">
        <f>SpellNumber(L79,BB79)</f>
        <v>INR Zero Only</v>
      </c>
      <c r="IE79" s="28">
        <v>1.02</v>
      </c>
      <c r="IF79" s="28" t="s">
        <v>37</v>
      </c>
      <c r="IG79" s="28" t="s">
        <v>38</v>
      </c>
      <c r="IH79" s="28">
        <v>213</v>
      </c>
      <c r="II79" s="28" t="s">
        <v>35</v>
      </c>
    </row>
    <row r="80" spans="1:243" s="27" customFormat="1" ht="33" customHeight="1">
      <c r="A80" s="65" t="s">
        <v>40</v>
      </c>
      <c r="B80" s="66"/>
      <c r="C80" s="73"/>
      <c r="D80" s="95"/>
      <c r="E80" s="74"/>
      <c r="F80" s="75"/>
      <c r="G80" s="75"/>
      <c r="H80" s="76"/>
      <c r="I80" s="76"/>
      <c r="J80" s="76"/>
      <c r="K80" s="76"/>
      <c r="L80" s="77"/>
      <c r="M80" s="91"/>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95">
        <f>SUM(BA14:BA79)</f>
        <v>0</v>
      </c>
      <c r="BB80" s="95">
        <f>SUM(BB14:BB14)</f>
        <v>0</v>
      </c>
      <c r="BC80" s="112" t="str">
        <f>SpellNumber($E$2,BA80)</f>
        <v>INR Zero Only</v>
      </c>
      <c r="IE80" s="28">
        <v>4</v>
      </c>
      <c r="IF80" s="28" t="s">
        <v>37</v>
      </c>
      <c r="IG80" s="28" t="s">
        <v>39</v>
      </c>
      <c r="IH80" s="28">
        <v>10</v>
      </c>
      <c r="II80" s="28" t="s">
        <v>35</v>
      </c>
    </row>
    <row r="81" spans="1:243" s="36" customFormat="1" ht="39" customHeight="1" hidden="1">
      <c r="A81" s="66" t="s">
        <v>44</v>
      </c>
      <c r="B81" s="67"/>
      <c r="C81" s="62"/>
      <c r="D81" s="105"/>
      <c r="E81" s="63" t="s">
        <v>41</v>
      </c>
      <c r="F81" s="43"/>
      <c r="G81" s="31"/>
      <c r="H81" s="32"/>
      <c r="I81" s="32"/>
      <c r="J81" s="32"/>
      <c r="K81" s="33"/>
      <c r="L81" s="34"/>
      <c r="M81" s="88"/>
      <c r="O81" s="27"/>
      <c r="P81" s="27"/>
      <c r="Q81" s="27"/>
      <c r="R81" s="27"/>
      <c r="S81" s="27"/>
      <c r="BA81" s="96">
        <f>IF(ISBLANK(F81),0,IF(E81="Excess (+)",ROUND(BA80+(BA80*F81),2),IF(E81="Less (-)",ROUND(BA80+(BA80*F81*(-1)),2),0)))</f>
        <v>0</v>
      </c>
      <c r="BB81" s="99">
        <f>ROUND(BA81,0)</f>
        <v>0</v>
      </c>
      <c r="BC81" s="112" t="str">
        <f>SpellNumber(L81,BB81)</f>
        <v> Zero Only</v>
      </c>
      <c r="IE81" s="37"/>
      <c r="IF81" s="37"/>
      <c r="IG81" s="37"/>
      <c r="IH81" s="37"/>
      <c r="II81" s="37"/>
    </row>
    <row r="82" spans="1:243" s="36" customFormat="1" ht="37.5" customHeight="1">
      <c r="A82" s="65" t="s">
        <v>43</v>
      </c>
      <c r="B82" s="65"/>
      <c r="C82" s="161" t="str">
        <f>BC80</f>
        <v>INR Zero Only</v>
      </c>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3"/>
      <c r="IE82" s="37"/>
      <c r="IF82" s="37"/>
      <c r="IG82" s="37"/>
      <c r="IH82" s="37"/>
      <c r="II82" s="37"/>
    </row>
    <row r="83" spans="3:243" s="14" customFormat="1" ht="14.25">
      <c r="C83" s="60"/>
      <c r="D83" s="106"/>
      <c r="E83" s="60"/>
      <c r="F83" s="38"/>
      <c r="G83" s="38"/>
      <c r="H83" s="38"/>
      <c r="I83" s="38"/>
      <c r="J83" s="38"/>
      <c r="K83" s="38"/>
      <c r="L83" s="38"/>
      <c r="M83" s="60"/>
      <c r="O83" s="38"/>
      <c r="BA83" s="97"/>
      <c r="BB83" s="11"/>
      <c r="BC83" s="60"/>
      <c r="IE83" s="15"/>
      <c r="IF83" s="15"/>
      <c r="IG83" s="15"/>
      <c r="IH83" s="15"/>
      <c r="II83" s="15"/>
    </row>
  </sheetData>
  <sheetProtection password="CE88" sheet="1"/>
  <mergeCells count="8">
    <mergeCell ref="A9:BC9"/>
    <mergeCell ref="C82:BC82"/>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81">
      <formula1>IF(ISBLANK(F81),$A$3:$C$3,$B$3:$C$3)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1">
      <formula1>0</formula1>
      <formula2>IF(E81&lt;&gt;"Select",99.9,0)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81">
      <formula1>IF(E81&lt;&gt;"Select",0,-1)</formula1>
      <formula2>IF(E81&lt;&gt;"Select",99.99,-1)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81">
      <formula1>"Select, Option C1, Option D1"</formula1>
    </dataValidation>
    <dataValidation type="decimal" allowBlank="1" showInputMessage="1" showErrorMessage="1" promptTitle="Rate Entry" prompt="Please enter VAT charges in Rupees for this item. " errorTitle="Invaid Entry" error="Only Numeric Values are allowed. " sqref="M32:M33 M14:M15 M43:M44 M20:M21 M51:M52 M23:M25 M30 M27:M28 M17:M18 M46:M49 M54:M57 M35:M41 M59:M62 M64:M68 M71:M79">
      <formula1>0</formula1>
      <formula2>999999999999999</formula2>
    </dataValidation>
    <dataValidation type="decimal" allowBlank="1" showInputMessage="1" showErrorMessage="1" errorTitle="Invalid Entry" error="Only Numeric Values are allowed. " sqref="A13:A56 A58:A79">
      <formula1>0</formula1>
      <formula2>999999999999999</formula2>
    </dataValidation>
    <dataValidation allowBlank="1" showInputMessage="1" showErrorMessage="1" promptTitle="Units" prompt="Please enter Units in text" sqref="E13:E56 E58:E79"/>
    <dataValidation type="decimal" allowBlank="1" showInputMessage="1" showErrorMessage="1" promptTitle="Quantity" prompt="Please enter the Quantity for this item. " errorTitle="Invalid Entry" error="Only Numeric Values are allowed. " sqref="D13:D56 F13:F79 D58:D7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54 L55 L56 L57 L58 L59 L60 L61 L62 L63 L64 L65 L66 L67 L68 L69 L70 L71 L72 L73 L74 L75 L76 L77 L78 L13 L14 L15 L16 L17 L18 L19 L20 L21 L22 L23 L24 L25 L26 L27 L28 L29 L30 L31 L32 L33 L34 L35 L36 L37 L38 L39 L40 L41 L42 L43 L44 L45 L46 L47 L48 L49 L50 L51 L52 L53 L79">
      <formula1>"INR"</formula1>
    </dataValidation>
    <dataValidation allowBlank="1" showInputMessage="1" showErrorMessage="1" promptTitle="Itemcode/Make" prompt="Please enter text" sqref="C13:C79"/>
    <dataValidation type="decimal" allowBlank="1" showInputMessage="1" showErrorMessage="1" promptTitle="Rate Entry" prompt="Please enter the Basic Price in Rupees for this item. " errorTitle="Invaid Entry" error="Only Numeric Values are allowed. " sqref="G13:H79">
      <formula1>0</formula1>
      <formula2>999999999999999</formula2>
    </dataValidation>
    <dataValidation type="list" allowBlank="1" showInputMessage="1" showErrorMessage="1" sqref="K13:K79">
      <formula1>"Partial Conversion, Full Conversion"</formula1>
    </dataValidation>
    <dataValidation allowBlank="1" showInputMessage="1" showErrorMessage="1" promptTitle="Addition / Deduction" prompt="Please Choose the correct One" sqref="J13:J79"/>
    <dataValidation type="list" showInputMessage="1" showErrorMessage="1" sqref="I13:I79">
      <formula1>"Excess(+), Less(-)"</formula1>
    </dataValidation>
    <dataValidation type="decimal" allowBlank="1" showInputMessage="1" showErrorMessage="1" promptTitle="Rate Entry" prompt="Please enter the Other Taxes2 in Rupees for this item. " errorTitle="Invaid Entry" error="Only Numeric Values are allowed. " sqref="N13:O7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9">
      <formula1>0</formula1>
      <formula2>999999999999999</formula2>
    </dataValidation>
  </dataValidations>
  <printOptions/>
  <pageMargins left="0.5511811023622047" right="0.31496062992125984" top="0.5905511811023623" bottom="0.5118110236220472" header="0.31496062992125984" footer="0.31496062992125984"/>
  <pageSetup fitToHeight="0"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16">
    <tabColor theme="4" tint="-0.4999699890613556"/>
  </sheetPr>
  <dimension ref="A1:II83"/>
  <sheetViews>
    <sheetView showGridLines="0" zoomScale="82" zoomScaleNormal="82" zoomScalePageLayoutView="0" workbookViewId="0" topLeftCell="A1">
      <selection activeCell="A5" sqref="A5:BC5"/>
    </sheetView>
  </sheetViews>
  <sheetFormatPr defaultColWidth="9.140625" defaultRowHeight="15"/>
  <cols>
    <col min="1" max="1" width="13.421875" style="38" customWidth="1"/>
    <col min="2" max="2" width="67.140625" style="38" customWidth="1"/>
    <col min="3" max="3" width="11.8515625" style="60" hidden="1" customWidth="1"/>
    <col min="4" max="4" width="14.57421875" style="106" customWidth="1"/>
    <col min="5" max="5" width="11.28125" style="60" customWidth="1"/>
    <col min="6" max="6" width="14.421875" style="38" hidden="1" customWidth="1"/>
    <col min="7" max="7" width="14.140625" style="38" hidden="1" customWidth="1"/>
    <col min="8" max="9" width="12.140625" style="38" hidden="1" customWidth="1"/>
    <col min="10" max="10" width="9.00390625" style="38" hidden="1" customWidth="1"/>
    <col min="11" max="11" width="19.57421875" style="38" hidden="1" customWidth="1"/>
    <col min="12" max="12" width="14.28125" style="38" hidden="1" customWidth="1"/>
    <col min="13" max="13" width="21.8515625" style="60" customWidth="1"/>
    <col min="14" max="14" width="15.28125" style="39" hidden="1" customWidth="1"/>
    <col min="15" max="15" width="14.28125" style="38" hidden="1" customWidth="1"/>
    <col min="16" max="16" width="17.28125" style="38" hidden="1" customWidth="1"/>
    <col min="17" max="17" width="18.421875" style="38" hidden="1" customWidth="1"/>
    <col min="18" max="18" width="17.421875" style="38" hidden="1" customWidth="1"/>
    <col min="19" max="19" width="14.7109375" style="38" hidden="1" customWidth="1"/>
    <col min="20" max="20" width="14.8515625" style="38" hidden="1" customWidth="1"/>
    <col min="21" max="21" width="16.421875" style="38" hidden="1" customWidth="1"/>
    <col min="22" max="22" width="13.00390625" style="38" hidden="1" customWidth="1"/>
    <col min="23" max="51" width="9.140625" style="38" hidden="1" customWidth="1"/>
    <col min="52" max="52" width="10.28125" style="38" hidden="1" customWidth="1"/>
    <col min="53" max="53" width="20.28125" style="97" customWidth="1"/>
    <col min="54" max="54" width="18.8515625" style="97" hidden="1" customWidth="1"/>
    <col min="55" max="55" width="43.57421875" style="60" customWidth="1"/>
    <col min="56" max="238" width="9.140625" style="38" customWidth="1"/>
    <col min="239" max="243" width="9.140625" style="40" customWidth="1"/>
    <col min="244" max="16384" width="9.140625" style="38" customWidth="1"/>
  </cols>
  <sheetData>
    <row r="1" spans="1:243" s="1" customFormat="1" ht="25.5" customHeight="1">
      <c r="A1" s="164" t="str">
        <f>B2&amp;" BoQ"</f>
        <v>Item Rate BoQ</v>
      </c>
      <c r="B1" s="164"/>
      <c r="C1" s="164"/>
      <c r="D1" s="164"/>
      <c r="E1" s="164"/>
      <c r="F1" s="164"/>
      <c r="G1" s="164"/>
      <c r="H1" s="164"/>
      <c r="I1" s="164"/>
      <c r="J1" s="164"/>
      <c r="K1" s="164"/>
      <c r="L1" s="164"/>
      <c r="M1" s="56"/>
      <c r="O1" s="2"/>
      <c r="P1" s="2"/>
      <c r="Q1" s="3"/>
      <c r="BC1" s="56"/>
      <c r="IE1" s="3"/>
      <c r="IF1" s="3"/>
      <c r="IG1" s="3"/>
      <c r="IH1" s="3"/>
      <c r="II1" s="3"/>
    </row>
    <row r="2" spans="1:55" s="1" customFormat="1" ht="25.5" customHeight="1" hidden="1">
      <c r="A2" s="4" t="s">
        <v>3</v>
      </c>
      <c r="B2" s="4" t="s">
        <v>4</v>
      </c>
      <c r="C2" s="44" t="s">
        <v>5</v>
      </c>
      <c r="D2" s="100" t="s">
        <v>6</v>
      </c>
      <c r="E2" s="4" t="s">
        <v>7</v>
      </c>
      <c r="J2" s="5"/>
      <c r="K2" s="5"/>
      <c r="L2" s="5"/>
      <c r="M2" s="56"/>
      <c r="O2" s="2"/>
      <c r="P2" s="2"/>
      <c r="Q2" s="3"/>
      <c r="BC2" s="56"/>
    </row>
    <row r="3" spans="1:243" s="1" customFormat="1" ht="30" customHeight="1" hidden="1">
      <c r="A3" s="1" t="s">
        <v>8</v>
      </c>
      <c r="C3" s="56" t="s">
        <v>9</v>
      </c>
      <c r="D3" s="101"/>
      <c r="E3" s="56"/>
      <c r="M3" s="56"/>
      <c r="BC3" s="56"/>
      <c r="IE3" s="3"/>
      <c r="IF3" s="3"/>
      <c r="IG3" s="3"/>
      <c r="IH3" s="3"/>
      <c r="II3" s="3"/>
    </row>
    <row r="4" spans="1:243" s="6" customFormat="1" ht="30.75" customHeight="1">
      <c r="A4" s="165" t="s">
        <v>187</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IE4" s="7"/>
      <c r="IF4" s="7"/>
      <c r="IG4" s="7"/>
      <c r="IH4" s="7"/>
      <c r="II4" s="7"/>
    </row>
    <row r="5" spans="1:243" s="6" customFormat="1" ht="30.75" customHeight="1">
      <c r="A5" s="165" t="s">
        <v>251</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IE5" s="7"/>
      <c r="IF5" s="7"/>
      <c r="IG5" s="7"/>
      <c r="IH5" s="7"/>
      <c r="II5" s="7"/>
    </row>
    <row r="6" spans="1:243" s="6" customFormat="1" ht="30.75" customHeight="1">
      <c r="A6" s="165" t="s">
        <v>56</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IE6" s="7"/>
      <c r="IF6" s="7"/>
      <c r="IG6" s="7"/>
      <c r="IH6" s="7"/>
      <c r="II6" s="7"/>
    </row>
    <row r="7" spans="1:243" s="6" customFormat="1" ht="29.25" customHeight="1" hidden="1">
      <c r="A7" s="166" t="s">
        <v>10</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IE7" s="7"/>
      <c r="IF7" s="7"/>
      <c r="IG7" s="7"/>
      <c r="IH7" s="7"/>
      <c r="II7" s="7"/>
    </row>
    <row r="8" spans="1:243" s="9" customFormat="1" ht="65.25" customHeight="1">
      <c r="A8" s="8" t="s">
        <v>45</v>
      </c>
      <c r="B8" s="167"/>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9"/>
      <c r="IE8" s="10"/>
      <c r="IF8" s="10"/>
      <c r="IG8" s="10"/>
      <c r="IH8" s="10"/>
      <c r="II8" s="10"/>
    </row>
    <row r="9" spans="1:243" s="11" customFormat="1" ht="61.5" customHeight="1">
      <c r="A9" s="158" t="s">
        <v>183</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60"/>
      <c r="IE9" s="12"/>
      <c r="IF9" s="12"/>
      <c r="IG9" s="12"/>
      <c r="IH9" s="12"/>
      <c r="II9" s="12"/>
    </row>
    <row r="10" spans="1:243" s="11" customFormat="1" ht="26.25" customHeight="1">
      <c r="A10" s="57" t="s">
        <v>11</v>
      </c>
      <c r="B10" s="57" t="s">
        <v>12</v>
      </c>
      <c r="C10" s="57" t="s">
        <v>12</v>
      </c>
      <c r="D10" s="102" t="s">
        <v>11</v>
      </c>
      <c r="E10" s="57" t="s">
        <v>12</v>
      </c>
      <c r="F10" s="57" t="s">
        <v>13</v>
      </c>
      <c r="G10" s="57" t="s">
        <v>13</v>
      </c>
      <c r="H10" s="57" t="s">
        <v>14</v>
      </c>
      <c r="I10" s="57" t="s">
        <v>12</v>
      </c>
      <c r="J10" s="57" t="s">
        <v>11</v>
      </c>
      <c r="K10" s="57" t="s">
        <v>15</v>
      </c>
      <c r="L10" s="57" t="s">
        <v>12</v>
      </c>
      <c r="M10" s="57" t="s">
        <v>11</v>
      </c>
      <c r="N10" s="57" t="s">
        <v>13</v>
      </c>
      <c r="O10" s="57" t="s">
        <v>13</v>
      </c>
      <c r="P10" s="57" t="s">
        <v>13</v>
      </c>
      <c r="Q10" s="57" t="s">
        <v>13</v>
      </c>
      <c r="R10" s="57" t="s">
        <v>14</v>
      </c>
      <c r="S10" s="57" t="s">
        <v>14</v>
      </c>
      <c r="T10" s="57" t="s">
        <v>13</v>
      </c>
      <c r="U10" s="57" t="s">
        <v>13</v>
      </c>
      <c r="V10" s="57" t="s">
        <v>13</v>
      </c>
      <c r="W10" s="57" t="s">
        <v>13</v>
      </c>
      <c r="X10" s="57" t="s">
        <v>14</v>
      </c>
      <c r="Y10" s="57" t="s">
        <v>14</v>
      </c>
      <c r="Z10" s="57" t="s">
        <v>13</v>
      </c>
      <c r="AA10" s="57" t="s">
        <v>13</v>
      </c>
      <c r="AB10" s="57" t="s">
        <v>13</v>
      </c>
      <c r="AC10" s="57" t="s">
        <v>13</v>
      </c>
      <c r="AD10" s="57" t="s">
        <v>14</v>
      </c>
      <c r="AE10" s="57" t="s">
        <v>14</v>
      </c>
      <c r="AF10" s="57" t="s">
        <v>13</v>
      </c>
      <c r="AG10" s="57" t="s">
        <v>13</v>
      </c>
      <c r="AH10" s="57" t="s">
        <v>13</v>
      </c>
      <c r="AI10" s="57" t="s">
        <v>13</v>
      </c>
      <c r="AJ10" s="57" t="s">
        <v>14</v>
      </c>
      <c r="AK10" s="57" t="s">
        <v>14</v>
      </c>
      <c r="AL10" s="57" t="s">
        <v>13</v>
      </c>
      <c r="AM10" s="57" t="s">
        <v>13</v>
      </c>
      <c r="AN10" s="57" t="s">
        <v>13</v>
      </c>
      <c r="AO10" s="57" t="s">
        <v>13</v>
      </c>
      <c r="AP10" s="57" t="s">
        <v>14</v>
      </c>
      <c r="AQ10" s="57" t="s">
        <v>14</v>
      </c>
      <c r="AR10" s="57" t="s">
        <v>13</v>
      </c>
      <c r="AS10" s="57" t="s">
        <v>13</v>
      </c>
      <c r="AT10" s="57" t="s">
        <v>11</v>
      </c>
      <c r="AU10" s="57" t="s">
        <v>11</v>
      </c>
      <c r="AV10" s="57" t="s">
        <v>14</v>
      </c>
      <c r="AW10" s="57" t="s">
        <v>14</v>
      </c>
      <c r="AX10" s="57" t="s">
        <v>11</v>
      </c>
      <c r="AY10" s="57" t="s">
        <v>11</v>
      </c>
      <c r="AZ10" s="57" t="s">
        <v>16</v>
      </c>
      <c r="BA10" s="57" t="s">
        <v>11</v>
      </c>
      <c r="BB10" s="57" t="s">
        <v>11</v>
      </c>
      <c r="BC10" s="57" t="s">
        <v>12</v>
      </c>
      <c r="IE10" s="12"/>
      <c r="IF10" s="12"/>
      <c r="IG10" s="12"/>
      <c r="IH10" s="12"/>
      <c r="II10" s="12"/>
    </row>
    <row r="11" spans="1:243" s="14" customFormat="1" ht="94.5" customHeight="1">
      <c r="A11" s="13" t="s">
        <v>0</v>
      </c>
      <c r="B11" s="13" t="s">
        <v>17</v>
      </c>
      <c r="C11" s="57" t="s">
        <v>1</v>
      </c>
      <c r="D11" s="102" t="s">
        <v>18</v>
      </c>
      <c r="E11" s="57" t="s">
        <v>19</v>
      </c>
      <c r="F11" s="13" t="s">
        <v>46</v>
      </c>
      <c r="G11" s="13"/>
      <c r="H11" s="13"/>
      <c r="I11" s="13" t="s">
        <v>20</v>
      </c>
      <c r="J11" s="13" t="s">
        <v>21</v>
      </c>
      <c r="K11" s="13" t="s">
        <v>22</v>
      </c>
      <c r="L11" s="13" t="s">
        <v>23</v>
      </c>
      <c r="M11" s="16" t="s">
        <v>65</v>
      </c>
      <c r="N11" s="13" t="s">
        <v>24</v>
      </c>
      <c r="O11" s="13" t="s">
        <v>25</v>
      </c>
      <c r="P11" s="13" t="s">
        <v>55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2" t="s">
        <v>114</v>
      </c>
      <c r="BB11" s="52" t="s">
        <v>30</v>
      </c>
      <c r="BC11" s="92" t="s">
        <v>31</v>
      </c>
      <c r="IE11" s="15"/>
      <c r="IF11" s="15"/>
      <c r="IG11" s="15"/>
      <c r="IH11" s="15"/>
      <c r="II11" s="15"/>
    </row>
    <row r="12" spans="1:243" s="14" customFormat="1" ht="13.5" hidden="1">
      <c r="A12" s="18">
        <v>1</v>
      </c>
      <c r="B12" s="18">
        <v>2</v>
      </c>
      <c r="C12" s="58">
        <v>3</v>
      </c>
      <c r="D12" s="103">
        <v>4</v>
      </c>
      <c r="E12" s="58">
        <v>5</v>
      </c>
      <c r="F12" s="18">
        <v>6</v>
      </c>
      <c r="G12" s="18">
        <v>7</v>
      </c>
      <c r="H12" s="18">
        <v>8</v>
      </c>
      <c r="I12" s="18">
        <v>9</v>
      </c>
      <c r="J12" s="18">
        <v>10</v>
      </c>
      <c r="K12" s="18">
        <v>11</v>
      </c>
      <c r="L12" s="18">
        <v>12</v>
      </c>
      <c r="M12" s="5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58">
        <v>53</v>
      </c>
      <c r="BB12" s="58">
        <v>54</v>
      </c>
      <c r="BC12" s="58">
        <v>55</v>
      </c>
      <c r="IE12" s="15"/>
      <c r="IF12" s="15"/>
      <c r="IG12" s="15"/>
      <c r="IH12" s="15"/>
      <c r="II12" s="15"/>
    </row>
    <row r="13" spans="1:243" s="27" customFormat="1" ht="41.25">
      <c r="A13" s="54">
        <v>1</v>
      </c>
      <c r="B13" s="68" t="s">
        <v>133</v>
      </c>
      <c r="C13" s="61" t="s">
        <v>120</v>
      </c>
      <c r="D13" s="79"/>
      <c r="E13" s="55"/>
      <c r="F13" s="19"/>
      <c r="G13" s="20"/>
      <c r="H13" s="20"/>
      <c r="I13" s="19"/>
      <c r="J13" s="21"/>
      <c r="K13" s="22"/>
      <c r="L13" s="22"/>
      <c r="M13" s="89"/>
      <c r="N13" s="24"/>
      <c r="O13" s="24"/>
      <c r="P13" s="64"/>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93"/>
      <c r="BB13" s="98"/>
      <c r="BC13" s="112"/>
      <c r="IE13" s="28">
        <v>1</v>
      </c>
      <c r="IF13" s="28" t="s">
        <v>32</v>
      </c>
      <c r="IG13" s="28" t="s">
        <v>33</v>
      </c>
      <c r="IH13" s="28">
        <v>10</v>
      </c>
      <c r="II13" s="28" t="s">
        <v>34</v>
      </c>
    </row>
    <row r="14" spans="1:243" s="27" customFormat="1" ht="24" customHeight="1">
      <c r="A14" s="70">
        <v>1.1</v>
      </c>
      <c r="B14" s="71" t="s">
        <v>130</v>
      </c>
      <c r="C14" s="61" t="s">
        <v>121</v>
      </c>
      <c r="D14" s="79">
        <v>1</v>
      </c>
      <c r="E14" s="55" t="s">
        <v>47</v>
      </c>
      <c r="F14" s="50"/>
      <c r="G14" s="29"/>
      <c r="H14" s="29"/>
      <c r="I14" s="19" t="s">
        <v>36</v>
      </c>
      <c r="J14" s="21">
        <f>IF(I14="Less(-)",-1,1)</f>
        <v>1</v>
      </c>
      <c r="K14" s="22" t="s">
        <v>42</v>
      </c>
      <c r="L14" s="22" t="s">
        <v>7</v>
      </c>
      <c r="M14" s="90"/>
      <c r="N14" s="45"/>
      <c r="O14" s="45"/>
      <c r="P14" s="49"/>
      <c r="Q14" s="45"/>
      <c r="R14" s="45"/>
      <c r="S14" s="46"/>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51"/>
      <c r="AV14" s="47"/>
      <c r="AW14" s="47"/>
      <c r="AX14" s="47"/>
      <c r="AY14" s="47"/>
      <c r="AZ14" s="47"/>
      <c r="BA14" s="94">
        <f>total_amount_ba($B$2,$D$2,D14,F14,J14,K14,M14)</f>
        <v>0</v>
      </c>
      <c r="BB14" s="94">
        <f>BA14+SUM(N14:AZ14)</f>
        <v>0</v>
      </c>
      <c r="BC14" s="112" t="str">
        <f>SpellNumber(L14,BA14)</f>
        <v>INR Zero Only</v>
      </c>
      <c r="IE14" s="28">
        <v>1.02</v>
      </c>
      <c r="IF14" s="28" t="s">
        <v>37</v>
      </c>
      <c r="IG14" s="28" t="s">
        <v>38</v>
      </c>
      <c r="IH14" s="28">
        <v>213</v>
      </c>
      <c r="II14" s="28" t="s">
        <v>35</v>
      </c>
    </row>
    <row r="15" spans="1:243" s="27" customFormat="1" ht="23.25" customHeight="1">
      <c r="A15" s="70">
        <v>1.2</v>
      </c>
      <c r="B15" s="71" t="s">
        <v>137</v>
      </c>
      <c r="C15" s="61" t="s">
        <v>122</v>
      </c>
      <c r="D15" s="79">
        <v>1</v>
      </c>
      <c r="E15" s="55" t="s">
        <v>47</v>
      </c>
      <c r="F15" s="50"/>
      <c r="G15" s="29"/>
      <c r="H15" s="29"/>
      <c r="I15" s="19" t="s">
        <v>36</v>
      </c>
      <c r="J15" s="21">
        <f>IF(I15="Less(-)",-1,1)</f>
        <v>1</v>
      </c>
      <c r="K15" s="22" t="s">
        <v>42</v>
      </c>
      <c r="L15" s="22" t="s">
        <v>7</v>
      </c>
      <c r="M15" s="90"/>
      <c r="N15" s="45"/>
      <c r="O15" s="45"/>
      <c r="P15" s="49"/>
      <c r="Q15" s="45"/>
      <c r="R15" s="45"/>
      <c r="S15" s="46"/>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51"/>
      <c r="AV15" s="47"/>
      <c r="AW15" s="47"/>
      <c r="AX15" s="47"/>
      <c r="AY15" s="47"/>
      <c r="AZ15" s="47"/>
      <c r="BA15" s="94">
        <f>total_amount_ba($B$2,$D$2,D15,F15,J15,K15,M15)</f>
        <v>0</v>
      </c>
      <c r="BB15" s="94">
        <f>BA15+SUM(N15:AZ15)</f>
        <v>0</v>
      </c>
      <c r="BC15" s="112" t="str">
        <f>SpellNumber(L15,BA15)</f>
        <v>INR Zero Only</v>
      </c>
      <c r="IE15" s="28">
        <v>1.02</v>
      </c>
      <c r="IF15" s="28" t="s">
        <v>37</v>
      </c>
      <c r="IG15" s="28" t="s">
        <v>38</v>
      </c>
      <c r="IH15" s="28">
        <v>213</v>
      </c>
      <c r="II15" s="28" t="s">
        <v>35</v>
      </c>
    </row>
    <row r="16" spans="1:243" s="27" customFormat="1" ht="40.5" customHeight="1">
      <c r="A16" s="54">
        <v>2</v>
      </c>
      <c r="B16" s="68" t="s">
        <v>186</v>
      </c>
      <c r="C16" s="61" t="s">
        <v>123</v>
      </c>
      <c r="D16" s="79"/>
      <c r="E16" s="55"/>
      <c r="F16" s="19"/>
      <c r="G16" s="20"/>
      <c r="H16" s="20"/>
      <c r="I16" s="19"/>
      <c r="J16" s="21"/>
      <c r="K16" s="22"/>
      <c r="L16" s="22"/>
      <c r="M16" s="89"/>
      <c r="N16" s="24"/>
      <c r="O16" s="24"/>
      <c r="P16" s="64"/>
      <c r="Q16" s="24"/>
      <c r="R16" s="24"/>
      <c r="S16" s="25"/>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93"/>
      <c r="BB16" s="98"/>
      <c r="BC16" s="112"/>
      <c r="IE16" s="28">
        <v>1</v>
      </c>
      <c r="IF16" s="28" t="s">
        <v>32</v>
      </c>
      <c r="IG16" s="28" t="s">
        <v>33</v>
      </c>
      <c r="IH16" s="28">
        <v>10</v>
      </c>
      <c r="II16" s="28" t="s">
        <v>34</v>
      </c>
    </row>
    <row r="17" spans="1:243" s="27" customFormat="1" ht="13.5">
      <c r="A17" s="70">
        <v>2.1</v>
      </c>
      <c r="B17" s="71" t="s">
        <v>142</v>
      </c>
      <c r="C17" s="61" t="s">
        <v>124</v>
      </c>
      <c r="D17" s="79">
        <v>1</v>
      </c>
      <c r="E17" s="55" t="s">
        <v>47</v>
      </c>
      <c r="F17" s="50"/>
      <c r="G17" s="29"/>
      <c r="H17" s="29"/>
      <c r="I17" s="19" t="s">
        <v>36</v>
      </c>
      <c r="J17" s="21">
        <f>IF(I17="Less(-)",-1,1)</f>
        <v>1</v>
      </c>
      <c r="K17" s="22" t="s">
        <v>42</v>
      </c>
      <c r="L17" s="22" t="s">
        <v>7</v>
      </c>
      <c r="M17" s="90"/>
      <c r="N17" s="45"/>
      <c r="O17" s="45"/>
      <c r="P17" s="49"/>
      <c r="Q17" s="45"/>
      <c r="R17" s="45"/>
      <c r="S17" s="46"/>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51"/>
      <c r="AV17" s="47"/>
      <c r="AW17" s="47"/>
      <c r="AX17" s="47"/>
      <c r="AY17" s="47"/>
      <c r="AZ17" s="47"/>
      <c r="BA17" s="94">
        <f>total_amount_ba($B$2,$D$2,D17,F17,J17,K17,M17)</f>
        <v>0</v>
      </c>
      <c r="BB17" s="94">
        <f>BA17+SUM(N17:AZ17)</f>
        <v>0</v>
      </c>
      <c r="BC17" s="112" t="str">
        <f>SpellNumber(L17,BA17)</f>
        <v>INR Zero Only</v>
      </c>
      <c r="IE17" s="28">
        <v>1.02</v>
      </c>
      <c r="IF17" s="28" t="s">
        <v>37</v>
      </c>
      <c r="IG17" s="28" t="s">
        <v>38</v>
      </c>
      <c r="IH17" s="28">
        <v>213</v>
      </c>
      <c r="II17" s="28" t="s">
        <v>35</v>
      </c>
    </row>
    <row r="18" spans="1:243" s="27" customFormat="1" ht="27">
      <c r="A18" s="70">
        <v>2.2</v>
      </c>
      <c r="B18" s="71" t="s">
        <v>144</v>
      </c>
      <c r="C18" s="61" t="s">
        <v>48</v>
      </c>
      <c r="D18" s="79">
        <v>1</v>
      </c>
      <c r="E18" s="55" t="s">
        <v>47</v>
      </c>
      <c r="F18" s="50"/>
      <c r="G18" s="29"/>
      <c r="H18" s="29"/>
      <c r="I18" s="19" t="s">
        <v>36</v>
      </c>
      <c r="J18" s="21">
        <f>IF(I18="Less(-)",-1,1)</f>
        <v>1</v>
      </c>
      <c r="K18" s="22" t="s">
        <v>42</v>
      </c>
      <c r="L18" s="22" t="s">
        <v>7</v>
      </c>
      <c r="M18" s="90"/>
      <c r="N18" s="45"/>
      <c r="O18" s="45"/>
      <c r="P18" s="49"/>
      <c r="Q18" s="45"/>
      <c r="R18" s="45"/>
      <c r="S18" s="46"/>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51"/>
      <c r="AV18" s="47"/>
      <c r="AW18" s="47"/>
      <c r="AX18" s="47"/>
      <c r="AY18" s="47"/>
      <c r="AZ18" s="47"/>
      <c r="BA18" s="94">
        <f>total_amount_ba($B$2,$D$2,D18,F18,J18,K18,M18)</f>
        <v>0</v>
      </c>
      <c r="BB18" s="94">
        <f>BA18+SUM(N18:AZ18)</f>
        <v>0</v>
      </c>
      <c r="BC18" s="112" t="str">
        <f>SpellNumber(L18,BA18)</f>
        <v>INR Zero Only</v>
      </c>
      <c r="IE18" s="28">
        <v>1.02</v>
      </c>
      <c r="IF18" s="28" t="s">
        <v>37</v>
      </c>
      <c r="IG18" s="28" t="s">
        <v>38</v>
      </c>
      <c r="IH18" s="28">
        <v>213</v>
      </c>
      <c r="II18" s="28" t="s">
        <v>35</v>
      </c>
    </row>
    <row r="19" spans="1:243" s="27" customFormat="1" ht="38.25" customHeight="1">
      <c r="A19" s="54">
        <v>3</v>
      </c>
      <c r="B19" s="81" t="s">
        <v>134</v>
      </c>
      <c r="C19" s="61" t="s">
        <v>49</v>
      </c>
      <c r="D19" s="79"/>
      <c r="E19" s="55"/>
      <c r="F19" s="19"/>
      <c r="G19" s="20"/>
      <c r="H19" s="20"/>
      <c r="I19" s="19"/>
      <c r="J19" s="21"/>
      <c r="K19" s="22"/>
      <c r="L19" s="22"/>
      <c r="M19" s="89"/>
      <c r="N19" s="24"/>
      <c r="O19" s="24"/>
      <c r="P19" s="64"/>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93"/>
      <c r="BB19" s="98"/>
      <c r="BC19" s="112"/>
      <c r="IE19" s="28">
        <v>1</v>
      </c>
      <c r="IF19" s="28" t="s">
        <v>32</v>
      </c>
      <c r="IG19" s="28" t="s">
        <v>33</v>
      </c>
      <c r="IH19" s="28">
        <v>10</v>
      </c>
      <c r="II19" s="28" t="s">
        <v>34</v>
      </c>
    </row>
    <row r="20" spans="1:243" s="27" customFormat="1" ht="13.5">
      <c r="A20" s="70">
        <v>3.1</v>
      </c>
      <c r="B20" s="71" t="s">
        <v>130</v>
      </c>
      <c r="C20" s="61" t="s">
        <v>50</v>
      </c>
      <c r="D20" s="79">
        <v>3</v>
      </c>
      <c r="E20" s="55" t="s">
        <v>58</v>
      </c>
      <c r="F20" s="50"/>
      <c r="G20" s="29"/>
      <c r="H20" s="29"/>
      <c r="I20" s="19" t="s">
        <v>36</v>
      </c>
      <c r="J20" s="21">
        <f>IF(I20="Less(-)",-1,1)</f>
        <v>1</v>
      </c>
      <c r="K20" s="22" t="s">
        <v>42</v>
      </c>
      <c r="L20" s="22" t="s">
        <v>7</v>
      </c>
      <c r="M20" s="90"/>
      <c r="N20" s="45"/>
      <c r="O20" s="45"/>
      <c r="P20" s="49"/>
      <c r="Q20" s="45"/>
      <c r="R20" s="45"/>
      <c r="S20" s="46"/>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51"/>
      <c r="AV20" s="47"/>
      <c r="AW20" s="47"/>
      <c r="AX20" s="47"/>
      <c r="AY20" s="47"/>
      <c r="AZ20" s="47"/>
      <c r="BA20" s="94">
        <f>total_amount_ba($B$2,$D$2,D20,F20,J20,K20,M20)</f>
        <v>0</v>
      </c>
      <c r="BB20" s="94">
        <f>BA20+SUM(N20:AZ20)</f>
        <v>0</v>
      </c>
      <c r="BC20" s="112" t="str">
        <f>SpellNumber(L20,BA20)</f>
        <v>INR Zero Only</v>
      </c>
      <c r="IE20" s="28">
        <v>1.02</v>
      </c>
      <c r="IF20" s="28" t="s">
        <v>37</v>
      </c>
      <c r="IG20" s="28" t="s">
        <v>38</v>
      </c>
      <c r="IH20" s="28">
        <v>213</v>
      </c>
      <c r="II20" s="28" t="s">
        <v>35</v>
      </c>
    </row>
    <row r="21" spans="1:243" s="27" customFormat="1" ht="13.5">
      <c r="A21" s="70">
        <v>3.2</v>
      </c>
      <c r="B21" s="71" t="s">
        <v>137</v>
      </c>
      <c r="C21" s="61" t="s">
        <v>51</v>
      </c>
      <c r="D21" s="79">
        <v>3</v>
      </c>
      <c r="E21" s="55" t="s">
        <v>58</v>
      </c>
      <c r="F21" s="50"/>
      <c r="G21" s="29"/>
      <c r="H21" s="29"/>
      <c r="I21" s="19" t="s">
        <v>36</v>
      </c>
      <c r="J21" s="21">
        <f>IF(I21="Less(-)",-1,1)</f>
        <v>1</v>
      </c>
      <c r="K21" s="22" t="s">
        <v>42</v>
      </c>
      <c r="L21" s="22" t="s">
        <v>7</v>
      </c>
      <c r="M21" s="90"/>
      <c r="N21" s="45"/>
      <c r="O21" s="45"/>
      <c r="P21" s="49"/>
      <c r="Q21" s="45"/>
      <c r="R21" s="45"/>
      <c r="S21" s="46"/>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51"/>
      <c r="AV21" s="47"/>
      <c r="AW21" s="47"/>
      <c r="AX21" s="47"/>
      <c r="AY21" s="47"/>
      <c r="AZ21" s="47"/>
      <c r="BA21" s="94">
        <f>total_amount_ba($B$2,$D$2,D21,F21,J21,K21,M21)</f>
        <v>0</v>
      </c>
      <c r="BB21" s="94">
        <f>BA21+SUM(N21:AZ21)</f>
        <v>0</v>
      </c>
      <c r="BC21" s="112" t="str">
        <f>SpellNumber(L21,BA21)</f>
        <v>INR Zero Only</v>
      </c>
      <c r="IE21" s="28">
        <v>1.02</v>
      </c>
      <c r="IF21" s="28" t="s">
        <v>37</v>
      </c>
      <c r="IG21" s="28" t="s">
        <v>38</v>
      </c>
      <c r="IH21" s="28">
        <v>213</v>
      </c>
      <c r="II21" s="28" t="s">
        <v>35</v>
      </c>
    </row>
    <row r="22" spans="1:243" s="27" customFormat="1" ht="58.5" customHeight="1">
      <c r="A22" s="54">
        <v>4</v>
      </c>
      <c r="B22" s="81" t="s">
        <v>211</v>
      </c>
      <c r="C22" s="61" t="s">
        <v>52</v>
      </c>
      <c r="D22" s="79"/>
      <c r="E22" s="55"/>
      <c r="F22" s="19"/>
      <c r="G22" s="20"/>
      <c r="H22" s="20"/>
      <c r="I22" s="19"/>
      <c r="J22" s="21"/>
      <c r="K22" s="22"/>
      <c r="L22" s="22"/>
      <c r="M22" s="89"/>
      <c r="N22" s="24"/>
      <c r="O22" s="24"/>
      <c r="P22" s="64"/>
      <c r="Q22" s="24"/>
      <c r="R22" s="24"/>
      <c r="S22" s="25"/>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93"/>
      <c r="BB22" s="98"/>
      <c r="BC22" s="112"/>
      <c r="IE22" s="28">
        <v>1</v>
      </c>
      <c r="IF22" s="28" t="s">
        <v>32</v>
      </c>
      <c r="IG22" s="28" t="s">
        <v>33</v>
      </c>
      <c r="IH22" s="28">
        <v>10</v>
      </c>
      <c r="II22" s="28" t="s">
        <v>34</v>
      </c>
    </row>
    <row r="23" spans="1:243" s="27" customFormat="1" ht="13.5">
      <c r="A23" s="70">
        <v>4.1</v>
      </c>
      <c r="B23" s="71" t="s">
        <v>145</v>
      </c>
      <c r="C23" s="61" t="s">
        <v>53</v>
      </c>
      <c r="D23" s="79">
        <v>3</v>
      </c>
      <c r="E23" s="55" t="s">
        <v>47</v>
      </c>
      <c r="F23" s="50"/>
      <c r="G23" s="29"/>
      <c r="H23" s="29"/>
      <c r="I23" s="19" t="s">
        <v>36</v>
      </c>
      <c r="J23" s="21">
        <f>IF(I23="Less(-)",-1,1)</f>
        <v>1</v>
      </c>
      <c r="K23" s="22" t="s">
        <v>42</v>
      </c>
      <c r="L23" s="22" t="s">
        <v>7</v>
      </c>
      <c r="M23" s="90"/>
      <c r="N23" s="45"/>
      <c r="O23" s="45"/>
      <c r="P23" s="49"/>
      <c r="Q23" s="45"/>
      <c r="R23" s="45"/>
      <c r="S23" s="46"/>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51"/>
      <c r="AV23" s="47"/>
      <c r="AW23" s="47"/>
      <c r="AX23" s="47"/>
      <c r="AY23" s="47"/>
      <c r="AZ23" s="47"/>
      <c r="BA23" s="94">
        <f>total_amount_ba($B$2,$D$2,D23,F23,J23,K23,M23)</f>
        <v>0</v>
      </c>
      <c r="BB23" s="94">
        <f>BA23+SUM(N23:AZ23)</f>
        <v>0</v>
      </c>
      <c r="BC23" s="112" t="str">
        <f>SpellNumber(L23,BA23)</f>
        <v>INR Zero Only</v>
      </c>
      <c r="IE23" s="28">
        <v>1.02</v>
      </c>
      <c r="IF23" s="28" t="s">
        <v>37</v>
      </c>
      <c r="IG23" s="28" t="s">
        <v>38</v>
      </c>
      <c r="IH23" s="28">
        <v>213</v>
      </c>
      <c r="II23" s="28" t="s">
        <v>35</v>
      </c>
    </row>
    <row r="24" spans="1:243" s="27" customFormat="1" ht="13.5">
      <c r="A24" s="70">
        <v>4.2</v>
      </c>
      <c r="B24" s="71" t="s">
        <v>131</v>
      </c>
      <c r="C24" s="61" t="s">
        <v>54</v>
      </c>
      <c r="D24" s="79">
        <v>2</v>
      </c>
      <c r="E24" s="55" t="s">
        <v>47</v>
      </c>
      <c r="F24" s="50"/>
      <c r="G24" s="29"/>
      <c r="H24" s="29"/>
      <c r="I24" s="19" t="s">
        <v>36</v>
      </c>
      <c r="J24" s="21">
        <f>IF(I24="Less(-)",-1,1)</f>
        <v>1</v>
      </c>
      <c r="K24" s="22" t="s">
        <v>42</v>
      </c>
      <c r="L24" s="22" t="s">
        <v>7</v>
      </c>
      <c r="M24" s="90"/>
      <c r="N24" s="45"/>
      <c r="O24" s="45"/>
      <c r="P24" s="49"/>
      <c r="Q24" s="45"/>
      <c r="R24" s="45"/>
      <c r="S24" s="46"/>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51"/>
      <c r="AV24" s="47"/>
      <c r="AW24" s="47"/>
      <c r="AX24" s="47"/>
      <c r="AY24" s="47"/>
      <c r="AZ24" s="47"/>
      <c r="BA24" s="94">
        <f>total_amount_ba($B$2,$D$2,D24,F24,J24,K24,M24)</f>
        <v>0</v>
      </c>
      <c r="BB24" s="94">
        <f>BA24+SUM(N24:AZ24)</f>
        <v>0</v>
      </c>
      <c r="BC24" s="112" t="str">
        <f>SpellNumber(L24,BA24)</f>
        <v>INR Zero Only</v>
      </c>
      <c r="IE24" s="28">
        <v>1.02</v>
      </c>
      <c r="IF24" s="28" t="s">
        <v>37</v>
      </c>
      <c r="IG24" s="28" t="s">
        <v>38</v>
      </c>
      <c r="IH24" s="28">
        <v>213</v>
      </c>
      <c r="II24" s="28" t="s">
        <v>35</v>
      </c>
    </row>
    <row r="25" spans="1:243" s="27" customFormat="1" ht="13.5">
      <c r="A25" s="70">
        <v>4.3</v>
      </c>
      <c r="B25" s="71" t="s">
        <v>146</v>
      </c>
      <c r="C25" s="61" t="s">
        <v>59</v>
      </c>
      <c r="D25" s="79">
        <v>1</v>
      </c>
      <c r="E25" s="55" t="s">
        <v>47</v>
      </c>
      <c r="F25" s="50"/>
      <c r="G25" s="29"/>
      <c r="H25" s="29"/>
      <c r="I25" s="19" t="s">
        <v>36</v>
      </c>
      <c r="J25" s="21">
        <f>IF(I25="Less(-)",-1,1)</f>
        <v>1</v>
      </c>
      <c r="K25" s="22" t="s">
        <v>42</v>
      </c>
      <c r="L25" s="22" t="s">
        <v>7</v>
      </c>
      <c r="M25" s="90"/>
      <c r="N25" s="45"/>
      <c r="O25" s="45"/>
      <c r="P25" s="49"/>
      <c r="Q25" s="45"/>
      <c r="R25" s="45"/>
      <c r="S25" s="46"/>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51"/>
      <c r="AV25" s="47"/>
      <c r="AW25" s="47"/>
      <c r="AX25" s="47"/>
      <c r="AY25" s="47"/>
      <c r="AZ25" s="47"/>
      <c r="BA25" s="94">
        <f>total_amount_ba($B$2,$D$2,D25,F25,J25,K25,M25)</f>
        <v>0</v>
      </c>
      <c r="BB25" s="94">
        <f>BA25+SUM(N25:AZ25)</f>
        <v>0</v>
      </c>
      <c r="BC25" s="112" t="str">
        <f>SpellNumber(L25,BA25)</f>
        <v>INR Zero Only</v>
      </c>
      <c r="IE25" s="28">
        <v>1.02</v>
      </c>
      <c r="IF25" s="28" t="s">
        <v>37</v>
      </c>
      <c r="IG25" s="28" t="s">
        <v>38</v>
      </c>
      <c r="IH25" s="28">
        <v>213</v>
      </c>
      <c r="II25" s="28" t="s">
        <v>35</v>
      </c>
    </row>
    <row r="26" spans="1:243" s="27" customFormat="1" ht="51.75" customHeight="1">
      <c r="A26" s="54">
        <v>5</v>
      </c>
      <c r="B26" s="78" t="s">
        <v>140</v>
      </c>
      <c r="C26" s="61" t="s">
        <v>60</v>
      </c>
      <c r="D26" s="79"/>
      <c r="E26" s="55"/>
      <c r="F26" s="19"/>
      <c r="G26" s="20"/>
      <c r="H26" s="20"/>
      <c r="I26" s="19"/>
      <c r="J26" s="21"/>
      <c r="K26" s="22"/>
      <c r="L26" s="22"/>
      <c r="M26" s="89"/>
      <c r="N26" s="24"/>
      <c r="O26" s="24"/>
      <c r="P26" s="64"/>
      <c r="Q26" s="24"/>
      <c r="R26" s="24"/>
      <c r="S26" s="25"/>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93"/>
      <c r="BB26" s="98"/>
      <c r="BC26" s="112"/>
      <c r="IE26" s="28">
        <v>1</v>
      </c>
      <c r="IF26" s="28" t="s">
        <v>32</v>
      </c>
      <c r="IG26" s="28" t="s">
        <v>33</v>
      </c>
      <c r="IH26" s="28">
        <v>10</v>
      </c>
      <c r="II26" s="28" t="s">
        <v>34</v>
      </c>
    </row>
    <row r="27" spans="1:243" s="27" customFormat="1" ht="26.25" customHeight="1">
      <c r="A27" s="70">
        <v>5.1</v>
      </c>
      <c r="B27" s="71" t="s">
        <v>130</v>
      </c>
      <c r="C27" s="61" t="s">
        <v>61</v>
      </c>
      <c r="D27" s="79">
        <v>3</v>
      </c>
      <c r="E27" s="55" t="s">
        <v>58</v>
      </c>
      <c r="F27" s="50"/>
      <c r="G27" s="29"/>
      <c r="H27" s="29"/>
      <c r="I27" s="19" t="s">
        <v>36</v>
      </c>
      <c r="J27" s="21">
        <f>IF(I27="Less(-)",-1,1)</f>
        <v>1</v>
      </c>
      <c r="K27" s="22" t="s">
        <v>42</v>
      </c>
      <c r="L27" s="22" t="s">
        <v>7</v>
      </c>
      <c r="M27" s="90"/>
      <c r="N27" s="45"/>
      <c r="O27" s="45"/>
      <c r="P27" s="49"/>
      <c r="Q27" s="45"/>
      <c r="R27" s="45"/>
      <c r="S27" s="46"/>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51"/>
      <c r="AV27" s="47"/>
      <c r="AW27" s="47"/>
      <c r="AX27" s="47"/>
      <c r="AY27" s="47"/>
      <c r="AZ27" s="47"/>
      <c r="BA27" s="94">
        <f>total_amount_ba($B$2,$D$2,D27,F27,J27,K27,M27)</f>
        <v>0</v>
      </c>
      <c r="BB27" s="94">
        <f>BA27+SUM(N27:AZ27)</f>
        <v>0</v>
      </c>
      <c r="BC27" s="112" t="str">
        <f>SpellNumber(L27,BA27)</f>
        <v>INR Zero Only</v>
      </c>
      <c r="IE27" s="28">
        <v>1.02</v>
      </c>
      <c r="IF27" s="28" t="s">
        <v>37</v>
      </c>
      <c r="IG27" s="28" t="s">
        <v>38</v>
      </c>
      <c r="IH27" s="28">
        <v>213</v>
      </c>
      <c r="II27" s="28" t="s">
        <v>35</v>
      </c>
    </row>
    <row r="28" spans="1:243" s="27" customFormat="1" ht="26.25" customHeight="1">
      <c r="A28" s="70">
        <v>5.2</v>
      </c>
      <c r="B28" s="71" t="s">
        <v>137</v>
      </c>
      <c r="C28" s="61" t="s">
        <v>62</v>
      </c>
      <c r="D28" s="79">
        <v>3</v>
      </c>
      <c r="E28" s="55" t="s">
        <v>58</v>
      </c>
      <c r="F28" s="50"/>
      <c r="G28" s="29"/>
      <c r="H28" s="29"/>
      <c r="I28" s="19" t="s">
        <v>36</v>
      </c>
      <c r="J28" s="21">
        <f>IF(I28="Less(-)",-1,1)</f>
        <v>1</v>
      </c>
      <c r="K28" s="22" t="s">
        <v>42</v>
      </c>
      <c r="L28" s="22" t="s">
        <v>7</v>
      </c>
      <c r="M28" s="90"/>
      <c r="N28" s="45"/>
      <c r="O28" s="45"/>
      <c r="P28" s="49"/>
      <c r="Q28" s="45"/>
      <c r="R28" s="45"/>
      <c r="S28" s="46"/>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51"/>
      <c r="AV28" s="47"/>
      <c r="AW28" s="47"/>
      <c r="AX28" s="47"/>
      <c r="AY28" s="47"/>
      <c r="AZ28" s="47"/>
      <c r="BA28" s="94">
        <f>total_amount_ba($B$2,$D$2,D28,F28,J28,K28,M28)</f>
        <v>0</v>
      </c>
      <c r="BB28" s="94">
        <f>BA28+SUM(N28:AZ28)</f>
        <v>0</v>
      </c>
      <c r="BC28" s="112" t="str">
        <f>SpellNumber(L28,BA28)</f>
        <v>INR Zero Only</v>
      </c>
      <c r="IE28" s="28">
        <v>1.02</v>
      </c>
      <c r="IF28" s="28" t="s">
        <v>37</v>
      </c>
      <c r="IG28" s="28" t="s">
        <v>38</v>
      </c>
      <c r="IH28" s="28">
        <v>213</v>
      </c>
      <c r="II28" s="28" t="s">
        <v>35</v>
      </c>
    </row>
    <row r="29" spans="1:243" s="27" customFormat="1" ht="27" customHeight="1">
      <c r="A29" s="54">
        <v>6</v>
      </c>
      <c r="B29" s="72" t="s">
        <v>141</v>
      </c>
      <c r="C29" s="61" t="s">
        <v>63</v>
      </c>
      <c r="D29" s="79"/>
      <c r="E29" s="55"/>
      <c r="F29" s="19"/>
      <c r="G29" s="20"/>
      <c r="H29" s="20"/>
      <c r="I29" s="19"/>
      <c r="J29" s="21"/>
      <c r="K29" s="22"/>
      <c r="L29" s="22"/>
      <c r="M29" s="89"/>
      <c r="N29" s="24"/>
      <c r="O29" s="24"/>
      <c r="P29" s="64"/>
      <c r="Q29" s="24"/>
      <c r="R29" s="24"/>
      <c r="S29" s="25"/>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93"/>
      <c r="BB29" s="98"/>
      <c r="BC29" s="112"/>
      <c r="IE29" s="28">
        <v>1</v>
      </c>
      <c r="IF29" s="28" t="s">
        <v>32</v>
      </c>
      <c r="IG29" s="28" t="s">
        <v>33</v>
      </c>
      <c r="IH29" s="28">
        <v>10</v>
      </c>
      <c r="II29" s="28" t="s">
        <v>34</v>
      </c>
    </row>
    <row r="30" spans="1:243" s="27" customFormat="1" ht="26.25" customHeight="1">
      <c r="A30" s="70">
        <v>6.1</v>
      </c>
      <c r="B30" s="71" t="s">
        <v>130</v>
      </c>
      <c r="C30" s="61" t="s">
        <v>64</v>
      </c>
      <c r="D30" s="79">
        <v>4</v>
      </c>
      <c r="E30" s="55" t="s">
        <v>58</v>
      </c>
      <c r="F30" s="50"/>
      <c r="G30" s="29"/>
      <c r="H30" s="29"/>
      <c r="I30" s="19" t="s">
        <v>36</v>
      </c>
      <c r="J30" s="21">
        <f>IF(I30="Less(-)",-1,1)</f>
        <v>1</v>
      </c>
      <c r="K30" s="22" t="s">
        <v>42</v>
      </c>
      <c r="L30" s="22" t="s">
        <v>7</v>
      </c>
      <c r="M30" s="90"/>
      <c r="N30" s="45"/>
      <c r="O30" s="45"/>
      <c r="P30" s="49"/>
      <c r="Q30" s="45"/>
      <c r="R30" s="45"/>
      <c r="S30" s="46"/>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51"/>
      <c r="AV30" s="47"/>
      <c r="AW30" s="47"/>
      <c r="AX30" s="47"/>
      <c r="AY30" s="47"/>
      <c r="AZ30" s="47"/>
      <c r="BA30" s="94">
        <f>total_amount_ba($B$2,$D$2,D30,F30,J30,K30,M30)</f>
        <v>0</v>
      </c>
      <c r="BB30" s="94">
        <f>BA30+SUM(N30:AZ30)</f>
        <v>0</v>
      </c>
      <c r="BC30" s="112" t="str">
        <f>SpellNumber(L30,BA30)</f>
        <v>INR Zero Only</v>
      </c>
      <c r="IE30" s="28">
        <v>1.02</v>
      </c>
      <c r="IF30" s="28" t="s">
        <v>37</v>
      </c>
      <c r="IG30" s="28" t="s">
        <v>38</v>
      </c>
      <c r="IH30" s="28">
        <v>213</v>
      </c>
      <c r="II30" s="28" t="s">
        <v>35</v>
      </c>
    </row>
    <row r="31" spans="1:243" s="27" customFormat="1" ht="54.75" customHeight="1">
      <c r="A31" s="54">
        <v>7</v>
      </c>
      <c r="B31" s="68" t="s">
        <v>185</v>
      </c>
      <c r="C31" s="61" t="s">
        <v>66</v>
      </c>
      <c r="D31" s="79"/>
      <c r="E31" s="55"/>
      <c r="F31" s="19"/>
      <c r="G31" s="20"/>
      <c r="H31" s="20"/>
      <c r="I31" s="19"/>
      <c r="J31" s="21"/>
      <c r="K31" s="22"/>
      <c r="L31" s="22"/>
      <c r="M31" s="89"/>
      <c r="N31" s="24"/>
      <c r="O31" s="24"/>
      <c r="P31" s="64"/>
      <c r="Q31" s="24"/>
      <c r="R31" s="24"/>
      <c r="S31" s="25"/>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93"/>
      <c r="BB31" s="98"/>
      <c r="BC31" s="112"/>
      <c r="IE31" s="28">
        <v>1</v>
      </c>
      <c r="IF31" s="28" t="s">
        <v>32</v>
      </c>
      <c r="IG31" s="28" t="s">
        <v>33</v>
      </c>
      <c r="IH31" s="28">
        <v>10</v>
      </c>
      <c r="II31" s="28" t="s">
        <v>34</v>
      </c>
    </row>
    <row r="32" spans="1:243" s="27" customFormat="1" ht="26.25" customHeight="1">
      <c r="A32" s="70">
        <v>7.1</v>
      </c>
      <c r="B32" s="71" t="s">
        <v>130</v>
      </c>
      <c r="C32" s="61" t="s">
        <v>67</v>
      </c>
      <c r="D32" s="79">
        <v>3</v>
      </c>
      <c r="E32" s="55" t="s">
        <v>58</v>
      </c>
      <c r="F32" s="50"/>
      <c r="G32" s="29"/>
      <c r="H32" s="29"/>
      <c r="I32" s="19" t="s">
        <v>36</v>
      </c>
      <c r="J32" s="21">
        <f>IF(I32="Less(-)",-1,1)</f>
        <v>1</v>
      </c>
      <c r="K32" s="22" t="s">
        <v>42</v>
      </c>
      <c r="L32" s="22" t="s">
        <v>7</v>
      </c>
      <c r="M32" s="90"/>
      <c r="N32" s="45"/>
      <c r="O32" s="45"/>
      <c r="P32" s="49"/>
      <c r="Q32" s="45"/>
      <c r="R32" s="45"/>
      <c r="S32" s="46"/>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51"/>
      <c r="AV32" s="47"/>
      <c r="AW32" s="47"/>
      <c r="AX32" s="47"/>
      <c r="AY32" s="47"/>
      <c r="AZ32" s="47"/>
      <c r="BA32" s="94">
        <f>total_amount_ba($B$2,$D$2,D32,F32,J32,K32,M32)</f>
        <v>0</v>
      </c>
      <c r="BB32" s="94">
        <f>BA32+SUM(N32:AZ32)</f>
        <v>0</v>
      </c>
      <c r="BC32" s="112" t="str">
        <f>SpellNumber(L32,BA32)</f>
        <v>INR Zero Only</v>
      </c>
      <c r="IE32" s="28">
        <v>1.02</v>
      </c>
      <c r="IF32" s="28" t="s">
        <v>37</v>
      </c>
      <c r="IG32" s="28" t="s">
        <v>38</v>
      </c>
      <c r="IH32" s="28">
        <v>213</v>
      </c>
      <c r="II32" s="28" t="s">
        <v>35</v>
      </c>
    </row>
    <row r="33" spans="1:243" s="27" customFormat="1" ht="26.25" customHeight="1">
      <c r="A33" s="70">
        <v>7.2</v>
      </c>
      <c r="B33" s="71" t="s">
        <v>137</v>
      </c>
      <c r="C33" s="61" t="s">
        <v>68</v>
      </c>
      <c r="D33" s="79">
        <v>3</v>
      </c>
      <c r="E33" s="55" t="s">
        <v>58</v>
      </c>
      <c r="F33" s="50"/>
      <c r="G33" s="29"/>
      <c r="H33" s="29"/>
      <c r="I33" s="19" t="s">
        <v>36</v>
      </c>
      <c r="J33" s="21">
        <f>IF(I33="Less(-)",-1,1)</f>
        <v>1</v>
      </c>
      <c r="K33" s="22" t="s">
        <v>42</v>
      </c>
      <c r="L33" s="22" t="s">
        <v>7</v>
      </c>
      <c r="M33" s="90"/>
      <c r="N33" s="45"/>
      <c r="O33" s="45"/>
      <c r="P33" s="49"/>
      <c r="Q33" s="45"/>
      <c r="R33" s="45"/>
      <c r="S33" s="46"/>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51"/>
      <c r="AV33" s="47"/>
      <c r="AW33" s="47"/>
      <c r="AX33" s="47"/>
      <c r="AY33" s="47"/>
      <c r="AZ33" s="47"/>
      <c r="BA33" s="94">
        <f>total_amount_ba($B$2,$D$2,D33,F33,J33,K33,M33)</f>
        <v>0</v>
      </c>
      <c r="BB33" s="94">
        <f>BA33+SUM(N33:AZ33)</f>
        <v>0</v>
      </c>
      <c r="BC33" s="112" t="str">
        <f>SpellNumber(L33,BA33)</f>
        <v>INR Zero Only</v>
      </c>
      <c r="IE33" s="28">
        <v>1.02</v>
      </c>
      <c r="IF33" s="28" t="s">
        <v>37</v>
      </c>
      <c r="IG33" s="28" t="s">
        <v>38</v>
      </c>
      <c r="IH33" s="28">
        <v>213</v>
      </c>
      <c r="II33" s="28" t="s">
        <v>35</v>
      </c>
    </row>
    <row r="34" spans="1:243" s="27" customFormat="1" ht="25.5" customHeight="1">
      <c r="A34" s="54">
        <v>8</v>
      </c>
      <c r="B34" s="78" t="s">
        <v>135</v>
      </c>
      <c r="C34" s="61" t="s">
        <v>69</v>
      </c>
      <c r="D34" s="79"/>
      <c r="E34" s="55"/>
      <c r="F34" s="19"/>
      <c r="G34" s="20"/>
      <c r="H34" s="20"/>
      <c r="I34" s="19"/>
      <c r="J34" s="21"/>
      <c r="K34" s="22"/>
      <c r="L34" s="22"/>
      <c r="M34" s="89"/>
      <c r="N34" s="24"/>
      <c r="O34" s="24"/>
      <c r="P34" s="64"/>
      <c r="Q34" s="24"/>
      <c r="R34" s="24"/>
      <c r="S34" s="25"/>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93"/>
      <c r="BB34" s="98"/>
      <c r="BC34" s="112"/>
      <c r="IE34" s="28">
        <v>1</v>
      </c>
      <c r="IF34" s="28" t="s">
        <v>32</v>
      </c>
      <c r="IG34" s="28" t="s">
        <v>33</v>
      </c>
      <c r="IH34" s="28">
        <v>10</v>
      </c>
      <c r="II34" s="28" t="s">
        <v>34</v>
      </c>
    </row>
    <row r="35" spans="1:243" s="27" customFormat="1" ht="26.25" customHeight="1">
      <c r="A35" s="70">
        <v>8.1</v>
      </c>
      <c r="B35" s="71" t="s">
        <v>132</v>
      </c>
      <c r="C35" s="61" t="s">
        <v>70</v>
      </c>
      <c r="D35" s="79">
        <v>6</v>
      </c>
      <c r="E35" s="55" t="s">
        <v>58</v>
      </c>
      <c r="F35" s="50"/>
      <c r="G35" s="29"/>
      <c r="H35" s="29"/>
      <c r="I35" s="19" t="s">
        <v>36</v>
      </c>
      <c r="J35" s="21">
        <f aca="true" t="shared" si="0" ref="J35:J41">IF(I35="Less(-)",-1,1)</f>
        <v>1</v>
      </c>
      <c r="K35" s="22" t="s">
        <v>42</v>
      </c>
      <c r="L35" s="22" t="s">
        <v>7</v>
      </c>
      <c r="M35" s="90"/>
      <c r="N35" s="45"/>
      <c r="O35" s="45"/>
      <c r="P35" s="49"/>
      <c r="Q35" s="45"/>
      <c r="R35" s="45"/>
      <c r="S35" s="46"/>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51"/>
      <c r="AV35" s="47"/>
      <c r="AW35" s="47"/>
      <c r="AX35" s="47"/>
      <c r="AY35" s="47"/>
      <c r="AZ35" s="47"/>
      <c r="BA35" s="94">
        <f aca="true" t="shared" si="1" ref="BA35:BA41">total_amount_ba($B$2,$D$2,D35,F35,J35,K35,M35)</f>
        <v>0</v>
      </c>
      <c r="BB35" s="94">
        <f aca="true" t="shared" si="2" ref="BB35:BB41">BA35+SUM(N35:AZ35)</f>
        <v>0</v>
      </c>
      <c r="BC35" s="112" t="str">
        <f aca="true" t="shared" si="3" ref="BC35:BC41">SpellNumber(L35,BA35)</f>
        <v>INR Zero Only</v>
      </c>
      <c r="IE35" s="28">
        <v>1.02</v>
      </c>
      <c r="IF35" s="28" t="s">
        <v>37</v>
      </c>
      <c r="IG35" s="28" t="s">
        <v>38</v>
      </c>
      <c r="IH35" s="28">
        <v>213</v>
      </c>
      <c r="II35" s="28" t="s">
        <v>35</v>
      </c>
    </row>
    <row r="36" spans="1:243" s="27" customFormat="1" ht="26.25" customHeight="1">
      <c r="A36" s="70">
        <v>8.2</v>
      </c>
      <c r="B36" s="84" t="s">
        <v>148</v>
      </c>
      <c r="C36" s="61" t="s">
        <v>71</v>
      </c>
      <c r="D36" s="79">
        <v>3</v>
      </c>
      <c r="E36" s="55" t="s">
        <v>47</v>
      </c>
      <c r="F36" s="50"/>
      <c r="G36" s="29"/>
      <c r="H36" s="29"/>
      <c r="I36" s="19" t="s">
        <v>36</v>
      </c>
      <c r="J36" s="21">
        <f t="shared" si="0"/>
        <v>1</v>
      </c>
      <c r="K36" s="22" t="s">
        <v>42</v>
      </c>
      <c r="L36" s="22" t="s">
        <v>7</v>
      </c>
      <c r="M36" s="90"/>
      <c r="N36" s="45"/>
      <c r="O36" s="45"/>
      <c r="P36" s="49"/>
      <c r="Q36" s="45"/>
      <c r="R36" s="45"/>
      <c r="S36" s="46"/>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51"/>
      <c r="AV36" s="47"/>
      <c r="AW36" s="47"/>
      <c r="AX36" s="47"/>
      <c r="AY36" s="47"/>
      <c r="AZ36" s="47"/>
      <c r="BA36" s="94">
        <f t="shared" si="1"/>
        <v>0</v>
      </c>
      <c r="BB36" s="94">
        <f t="shared" si="2"/>
        <v>0</v>
      </c>
      <c r="BC36" s="112" t="str">
        <f t="shared" si="3"/>
        <v>INR Zero Only</v>
      </c>
      <c r="IE36" s="28">
        <v>1.02</v>
      </c>
      <c r="IF36" s="28" t="s">
        <v>37</v>
      </c>
      <c r="IG36" s="28" t="s">
        <v>38</v>
      </c>
      <c r="IH36" s="28">
        <v>213</v>
      </c>
      <c r="II36" s="28" t="s">
        <v>35</v>
      </c>
    </row>
    <row r="37" spans="1:243" s="27" customFormat="1" ht="36" customHeight="1">
      <c r="A37" s="70">
        <v>8.3</v>
      </c>
      <c r="B37" s="84" t="s">
        <v>147</v>
      </c>
      <c r="C37" s="61" t="s">
        <v>72</v>
      </c>
      <c r="D37" s="79">
        <v>2</v>
      </c>
      <c r="E37" s="55" t="s">
        <v>47</v>
      </c>
      <c r="F37" s="50"/>
      <c r="G37" s="29"/>
      <c r="H37" s="29"/>
      <c r="I37" s="19" t="s">
        <v>36</v>
      </c>
      <c r="J37" s="21">
        <f t="shared" si="0"/>
        <v>1</v>
      </c>
      <c r="K37" s="22" t="s">
        <v>42</v>
      </c>
      <c r="L37" s="22" t="s">
        <v>7</v>
      </c>
      <c r="M37" s="90"/>
      <c r="N37" s="45"/>
      <c r="O37" s="45"/>
      <c r="P37" s="49"/>
      <c r="Q37" s="45"/>
      <c r="R37" s="45"/>
      <c r="S37" s="46"/>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51"/>
      <c r="AV37" s="47"/>
      <c r="AW37" s="47"/>
      <c r="AX37" s="47"/>
      <c r="AY37" s="47"/>
      <c r="AZ37" s="47"/>
      <c r="BA37" s="94">
        <f t="shared" si="1"/>
        <v>0</v>
      </c>
      <c r="BB37" s="94">
        <f t="shared" si="2"/>
        <v>0</v>
      </c>
      <c r="BC37" s="112" t="str">
        <f t="shared" si="3"/>
        <v>INR Zero Only</v>
      </c>
      <c r="IE37" s="28">
        <v>1.02</v>
      </c>
      <c r="IF37" s="28" t="s">
        <v>37</v>
      </c>
      <c r="IG37" s="28" t="s">
        <v>38</v>
      </c>
      <c r="IH37" s="28">
        <v>213</v>
      </c>
      <c r="II37" s="28" t="s">
        <v>35</v>
      </c>
    </row>
    <row r="38" spans="1:243" s="27" customFormat="1" ht="21" customHeight="1">
      <c r="A38" s="70">
        <v>8.4</v>
      </c>
      <c r="B38" s="71" t="s">
        <v>146</v>
      </c>
      <c r="C38" s="61" t="s">
        <v>73</v>
      </c>
      <c r="D38" s="79">
        <v>2</v>
      </c>
      <c r="E38" s="55" t="s">
        <v>47</v>
      </c>
      <c r="F38" s="50"/>
      <c r="G38" s="29"/>
      <c r="H38" s="29"/>
      <c r="I38" s="19" t="s">
        <v>36</v>
      </c>
      <c r="J38" s="21">
        <f>IF(I38="Less(-)",-1,1)</f>
        <v>1</v>
      </c>
      <c r="K38" s="22" t="s">
        <v>42</v>
      </c>
      <c r="L38" s="22" t="s">
        <v>7</v>
      </c>
      <c r="M38" s="90"/>
      <c r="N38" s="45"/>
      <c r="O38" s="45"/>
      <c r="P38" s="49"/>
      <c r="Q38" s="45"/>
      <c r="R38" s="45"/>
      <c r="S38" s="46"/>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51"/>
      <c r="AV38" s="47"/>
      <c r="AW38" s="47"/>
      <c r="AX38" s="47"/>
      <c r="AY38" s="47"/>
      <c r="AZ38" s="47"/>
      <c r="BA38" s="94">
        <f>total_amount_ba($B$2,$D$2,D38,F38,J38,K38,M38)</f>
        <v>0</v>
      </c>
      <c r="BB38" s="94">
        <f>BA38+SUM(N38:AZ38)</f>
        <v>0</v>
      </c>
      <c r="BC38" s="112" t="str">
        <f t="shared" si="3"/>
        <v>INR Zero Only</v>
      </c>
      <c r="IE38" s="28">
        <v>1.02</v>
      </c>
      <c r="IF38" s="28" t="s">
        <v>37</v>
      </c>
      <c r="IG38" s="28" t="s">
        <v>38</v>
      </c>
      <c r="IH38" s="28">
        <v>213</v>
      </c>
      <c r="II38" s="28" t="s">
        <v>35</v>
      </c>
    </row>
    <row r="39" spans="1:243" s="27" customFormat="1" ht="26.25" customHeight="1">
      <c r="A39" s="70">
        <v>8.5</v>
      </c>
      <c r="B39" s="84" t="s">
        <v>138</v>
      </c>
      <c r="C39" s="61" t="s">
        <v>74</v>
      </c>
      <c r="D39" s="79">
        <v>6</v>
      </c>
      <c r="E39" s="55" t="s">
        <v>58</v>
      </c>
      <c r="F39" s="50"/>
      <c r="G39" s="29"/>
      <c r="H39" s="29"/>
      <c r="I39" s="19" t="s">
        <v>36</v>
      </c>
      <c r="J39" s="21">
        <f t="shared" si="0"/>
        <v>1</v>
      </c>
      <c r="K39" s="22" t="s">
        <v>42</v>
      </c>
      <c r="L39" s="22" t="s">
        <v>7</v>
      </c>
      <c r="M39" s="90"/>
      <c r="N39" s="45"/>
      <c r="O39" s="45"/>
      <c r="P39" s="49"/>
      <c r="Q39" s="45"/>
      <c r="R39" s="45"/>
      <c r="S39" s="46"/>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51"/>
      <c r="AV39" s="47"/>
      <c r="AW39" s="47"/>
      <c r="AX39" s="47"/>
      <c r="AY39" s="47"/>
      <c r="AZ39" s="47"/>
      <c r="BA39" s="94">
        <f t="shared" si="1"/>
        <v>0</v>
      </c>
      <c r="BB39" s="94">
        <f t="shared" si="2"/>
        <v>0</v>
      </c>
      <c r="BC39" s="112" t="str">
        <f t="shared" si="3"/>
        <v>INR Zero Only</v>
      </c>
      <c r="IE39" s="28">
        <v>1.02</v>
      </c>
      <c r="IF39" s="28" t="s">
        <v>37</v>
      </c>
      <c r="IG39" s="28" t="s">
        <v>38</v>
      </c>
      <c r="IH39" s="28">
        <v>213</v>
      </c>
      <c r="II39" s="28" t="s">
        <v>35</v>
      </c>
    </row>
    <row r="40" spans="1:243" s="27" customFormat="1" ht="26.25" customHeight="1">
      <c r="A40" s="70">
        <v>8.6</v>
      </c>
      <c r="B40" s="84" t="s">
        <v>189</v>
      </c>
      <c r="C40" s="61" t="s">
        <v>75</v>
      </c>
      <c r="D40" s="79">
        <f>D30</f>
        <v>4</v>
      </c>
      <c r="E40" s="55" t="s">
        <v>58</v>
      </c>
      <c r="F40" s="50"/>
      <c r="G40" s="29"/>
      <c r="H40" s="29"/>
      <c r="I40" s="19" t="s">
        <v>36</v>
      </c>
      <c r="J40" s="21">
        <f t="shared" si="0"/>
        <v>1</v>
      </c>
      <c r="K40" s="22" t="s">
        <v>42</v>
      </c>
      <c r="L40" s="22" t="s">
        <v>7</v>
      </c>
      <c r="M40" s="90"/>
      <c r="N40" s="45"/>
      <c r="O40" s="45"/>
      <c r="P40" s="49"/>
      <c r="Q40" s="45"/>
      <c r="R40" s="45"/>
      <c r="S40" s="46"/>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51"/>
      <c r="AV40" s="47"/>
      <c r="AW40" s="47"/>
      <c r="AX40" s="47"/>
      <c r="AY40" s="47"/>
      <c r="AZ40" s="47"/>
      <c r="BA40" s="94">
        <f t="shared" si="1"/>
        <v>0</v>
      </c>
      <c r="BB40" s="94">
        <f t="shared" si="2"/>
        <v>0</v>
      </c>
      <c r="BC40" s="112" t="str">
        <f t="shared" si="3"/>
        <v>INR Zero Only</v>
      </c>
      <c r="IE40" s="28">
        <v>1.02</v>
      </c>
      <c r="IF40" s="28" t="s">
        <v>37</v>
      </c>
      <c r="IG40" s="28" t="s">
        <v>38</v>
      </c>
      <c r="IH40" s="28">
        <v>213</v>
      </c>
      <c r="II40" s="28" t="s">
        <v>35</v>
      </c>
    </row>
    <row r="41" spans="1:243" s="27" customFormat="1" ht="47.25" customHeight="1">
      <c r="A41" s="70">
        <v>8.7</v>
      </c>
      <c r="B41" s="71" t="s">
        <v>139</v>
      </c>
      <c r="C41" s="61" t="s">
        <v>76</v>
      </c>
      <c r="D41" s="79">
        <v>6</v>
      </c>
      <c r="E41" s="55" t="s">
        <v>58</v>
      </c>
      <c r="F41" s="50"/>
      <c r="G41" s="29"/>
      <c r="H41" s="29"/>
      <c r="I41" s="19" t="s">
        <v>36</v>
      </c>
      <c r="J41" s="21">
        <f t="shared" si="0"/>
        <v>1</v>
      </c>
      <c r="K41" s="22" t="s">
        <v>42</v>
      </c>
      <c r="L41" s="22" t="s">
        <v>7</v>
      </c>
      <c r="M41" s="90"/>
      <c r="N41" s="45"/>
      <c r="O41" s="45"/>
      <c r="P41" s="49"/>
      <c r="Q41" s="45"/>
      <c r="R41" s="45"/>
      <c r="S41" s="46"/>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51"/>
      <c r="AV41" s="47"/>
      <c r="AW41" s="47"/>
      <c r="AX41" s="47"/>
      <c r="AY41" s="47"/>
      <c r="AZ41" s="47"/>
      <c r="BA41" s="94">
        <f t="shared" si="1"/>
        <v>0</v>
      </c>
      <c r="BB41" s="94">
        <f t="shared" si="2"/>
        <v>0</v>
      </c>
      <c r="BC41" s="112" t="str">
        <f t="shared" si="3"/>
        <v>INR Zero Only</v>
      </c>
      <c r="IE41" s="28">
        <v>1.02</v>
      </c>
      <c r="IF41" s="28" t="s">
        <v>37</v>
      </c>
      <c r="IG41" s="28" t="s">
        <v>38</v>
      </c>
      <c r="IH41" s="28">
        <v>213</v>
      </c>
      <c r="II41" s="28" t="s">
        <v>35</v>
      </c>
    </row>
    <row r="42" spans="1:243" s="27" customFormat="1" ht="25.5" customHeight="1">
      <c r="A42" s="54">
        <v>9</v>
      </c>
      <c r="B42" s="81" t="s">
        <v>155</v>
      </c>
      <c r="C42" s="61" t="s">
        <v>77</v>
      </c>
      <c r="D42" s="79"/>
      <c r="E42" s="55"/>
      <c r="F42" s="19"/>
      <c r="G42" s="20"/>
      <c r="H42" s="20"/>
      <c r="I42" s="19"/>
      <c r="J42" s="21"/>
      <c r="K42" s="22"/>
      <c r="L42" s="22"/>
      <c r="M42" s="89"/>
      <c r="N42" s="24"/>
      <c r="O42" s="24"/>
      <c r="P42" s="64"/>
      <c r="Q42" s="24"/>
      <c r="R42" s="24"/>
      <c r="S42" s="25"/>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93"/>
      <c r="BB42" s="98"/>
      <c r="BC42" s="112"/>
      <c r="IE42" s="28">
        <v>1</v>
      </c>
      <c r="IF42" s="28" t="s">
        <v>32</v>
      </c>
      <c r="IG42" s="28" t="s">
        <v>33</v>
      </c>
      <c r="IH42" s="28">
        <v>10</v>
      </c>
      <c r="II42" s="28" t="s">
        <v>34</v>
      </c>
    </row>
    <row r="43" spans="1:243" s="27" customFormat="1" ht="24" customHeight="1">
      <c r="A43" s="70">
        <v>9.1</v>
      </c>
      <c r="B43" s="80" t="s">
        <v>150</v>
      </c>
      <c r="C43" s="61" t="s">
        <v>78</v>
      </c>
      <c r="D43" s="79">
        <f>400+768</f>
        <v>1168</v>
      </c>
      <c r="E43" s="55" t="s">
        <v>57</v>
      </c>
      <c r="F43" s="50"/>
      <c r="G43" s="29"/>
      <c r="H43" s="29"/>
      <c r="I43" s="19" t="s">
        <v>36</v>
      </c>
      <c r="J43" s="21">
        <f>IF(I43="Less(-)",-1,1)</f>
        <v>1</v>
      </c>
      <c r="K43" s="22" t="s">
        <v>42</v>
      </c>
      <c r="L43" s="22" t="s">
        <v>7</v>
      </c>
      <c r="M43" s="90"/>
      <c r="N43" s="45"/>
      <c r="O43" s="45"/>
      <c r="P43" s="49"/>
      <c r="Q43" s="45"/>
      <c r="R43" s="45"/>
      <c r="S43" s="46"/>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51"/>
      <c r="AV43" s="47"/>
      <c r="AW43" s="47"/>
      <c r="AX43" s="47"/>
      <c r="AY43" s="47"/>
      <c r="AZ43" s="47"/>
      <c r="BA43" s="94">
        <f>total_amount_ba($B$2,$D$2,D43,F43,J43,K43,M43)</f>
        <v>0</v>
      </c>
      <c r="BB43" s="94">
        <f>BA43+SUM(N43:AZ43)</f>
        <v>0</v>
      </c>
      <c r="BC43" s="112" t="str">
        <f>SpellNumber(L43,BA43)</f>
        <v>INR Zero Only</v>
      </c>
      <c r="IE43" s="28">
        <v>1.02</v>
      </c>
      <c r="IF43" s="28" t="s">
        <v>37</v>
      </c>
      <c r="IG43" s="28" t="s">
        <v>38</v>
      </c>
      <c r="IH43" s="28">
        <v>213</v>
      </c>
      <c r="II43" s="28" t="s">
        <v>35</v>
      </c>
    </row>
    <row r="44" spans="1:243" s="27" customFormat="1" ht="26.25" customHeight="1">
      <c r="A44" s="70">
        <v>9.2</v>
      </c>
      <c r="B44" s="80" t="s">
        <v>149</v>
      </c>
      <c r="C44" s="61" t="s">
        <v>79</v>
      </c>
      <c r="D44" s="79">
        <v>400</v>
      </c>
      <c r="E44" s="55" t="s">
        <v>57</v>
      </c>
      <c r="F44" s="50"/>
      <c r="G44" s="29"/>
      <c r="H44" s="29"/>
      <c r="I44" s="19" t="s">
        <v>36</v>
      </c>
      <c r="J44" s="21">
        <f>IF(I44="Less(-)",-1,1)</f>
        <v>1</v>
      </c>
      <c r="K44" s="22" t="s">
        <v>42</v>
      </c>
      <c r="L44" s="22" t="s">
        <v>7</v>
      </c>
      <c r="M44" s="90"/>
      <c r="N44" s="45"/>
      <c r="O44" s="45"/>
      <c r="P44" s="49"/>
      <c r="Q44" s="45"/>
      <c r="R44" s="45"/>
      <c r="S44" s="46"/>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51"/>
      <c r="AV44" s="47"/>
      <c r="AW44" s="47"/>
      <c r="AX44" s="47"/>
      <c r="AY44" s="47"/>
      <c r="AZ44" s="47"/>
      <c r="BA44" s="94">
        <f>total_amount_ba($B$2,$D$2,D44,F44,J44,K44,M44)</f>
        <v>0</v>
      </c>
      <c r="BB44" s="94">
        <f>BA44+SUM(N44:AZ44)</f>
        <v>0</v>
      </c>
      <c r="BC44" s="112" t="str">
        <f>SpellNumber(L44,BA44)</f>
        <v>INR Zero Only</v>
      </c>
      <c r="IE44" s="28">
        <v>1.02</v>
      </c>
      <c r="IF44" s="28" t="s">
        <v>37</v>
      </c>
      <c r="IG44" s="28" t="s">
        <v>38</v>
      </c>
      <c r="IH44" s="28">
        <v>213</v>
      </c>
      <c r="II44" s="28" t="s">
        <v>35</v>
      </c>
    </row>
    <row r="45" spans="1:243" s="27" customFormat="1" ht="27.75" customHeight="1">
      <c r="A45" s="54">
        <v>10</v>
      </c>
      <c r="B45" s="81" t="s">
        <v>156</v>
      </c>
      <c r="C45" s="61" t="s">
        <v>80</v>
      </c>
      <c r="D45" s="79"/>
      <c r="E45" s="55"/>
      <c r="F45" s="19"/>
      <c r="G45" s="20"/>
      <c r="H45" s="20"/>
      <c r="I45" s="19"/>
      <c r="J45" s="21"/>
      <c r="K45" s="22"/>
      <c r="L45" s="22"/>
      <c r="M45" s="89"/>
      <c r="N45" s="24"/>
      <c r="O45" s="24"/>
      <c r="P45" s="64"/>
      <c r="Q45" s="24"/>
      <c r="R45" s="24"/>
      <c r="S45" s="25"/>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93"/>
      <c r="BB45" s="98"/>
      <c r="BC45" s="112"/>
      <c r="IE45" s="28"/>
      <c r="IF45" s="28"/>
      <c r="IG45" s="28"/>
      <c r="IH45" s="28"/>
      <c r="II45" s="28"/>
    </row>
    <row r="46" spans="1:243" s="27" customFormat="1" ht="26.25" customHeight="1">
      <c r="A46" s="70">
        <v>10.1</v>
      </c>
      <c r="B46" s="80" t="s">
        <v>151</v>
      </c>
      <c r="C46" s="61" t="s">
        <v>81</v>
      </c>
      <c r="D46" s="79">
        <f>600+770</f>
        <v>1370</v>
      </c>
      <c r="E46" s="55" t="s">
        <v>57</v>
      </c>
      <c r="F46" s="50"/>
      <c r="G46" s="29"/>
      <c r="H46" s="29"/>
      <c r="I46" s="19" t="s">
        <v>36</v>
      </c>
      <c r="J46" s="21">
        <f>IF(I46="Less(-)",-1,1)</f>
        <v>1</v>
      </c>
      <c r="K46" s="22" t="s">
        <v>42</v>
      </c>
      <c r="L46" s="22" t="s">
        <v>7</v>
      </c>
      <c r="M46" s="90"/>
      <c r="N46" s="45"/>
      <c r="O46" s="45"/>
      <c r="P46" s="49"/>
      <c r="Q46" s="45"/>
      <c r="R46" s="45"/>
      <c r="S46" s="46"/>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51"/>
      <c r="AV46" s="47"/>
      <c r="AW46" s="47"/>
      <c r="AX46" s="47"/>
      <c r="AY46" s="47"/>
      <c r="AZ46" s="47"/>
      <c r="BA46" s="107">
        <f>total_amount_ba($B$2,$D$2,D46,F46,J46,K46,M46)</f>
        <v>0</v>
      </c>
      <c r="BB46" s="94">
        <f>BA46+SUM(N46:AZ46)</f>
        <v>0</v>
      </c>
      <c r="BC46" s="112" t="str">
        <f>SpellNumber(L46,BA46)</f>
        <v>INR Zero Only</v>
      </c>
      <c r="IE46" s="28"/>
      <c r="IF46" s="28"/>
      <c r="IG46" s="28"/>
      <c r="IH46" s="28"/>
      <c r="II46" s="28"/>
    </row>
    <row r="47" spans="1:243" s="27" customFormat="1" ht="26.25" customHeight="1">
      <c r="A47" s="70">
        <v>10.2</v>
      </c>
      <c r="B47" s="80" t="s">
        <v>152</v>
      </c>
      <c r="C47" s="61" t="s">
        <v>82</v>
      </c>
      <c r="D47" s="79">
        <f>600+96</f>
        <v>696</v>
      </c>
      <c r="E47" s="55" t="s">
        <v>57</v>
      </c>
      <c r="F47" s="50"/>
      <c r="G47" s="29"/>
      <c r="H47" s="29"/>
      <c r="I47" s="19" t="s">
        <v>36</v>
      </c>
      <c r="J47" s="21">
        <f>IF(I47="Less(-)",-1,1)</f>
        <v>1</v>
      </c>
      <c r="K47" s="22" t="s">
        <v>42</v>
      </c>
      <c r="L47" s="22" t="s">
        <v>7</v>
      </c>
      <c r="M47" s="90"/>
      <c r="N47" s="45"/>
      <c r="O47" s="45"/>
      <c r="P47" s="49"/>
      <c r="Q47" s="45"/>
      <c r="R47" s="45"/>
      <c r="S47" s="46"/>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51"/>
      <c r="AV47" s="47"/>
      <c r="AW47" s="47"/>
      <c r="AX47" s="47"/>
      <c r="AY47" s="47"/>
      <c r="AZ47" s="47"/>
      <c r="BA47" s="107">
        <f>total_amount_ba($B$2,$D$2,D47,F47,J47,K47,M47)</f>
        <v>0</v>
      </c>
      <c r="BB47" s="94">
        <f>BA47+SUM(N47:AZ47)</f>
        <v>0</v>
      </c>
      <c r="BC47" s="112" t="str">
        <f>SpellNumber(L47,BA47)</f>
        <v>INR Zero Only</v>
      </c>
      <c r="IE47" s="28">
        <v>1.02</v>
      </c>
      <c r="IF47" s="28" t="s">
        <v>37</v>
      </c>
      <c r="IG47" s="28" t="s">
        <v>38</v>
      </c>
      <c r="IH47" s="28">
        <v>213</v>
      </c>
      <c r="II47" s="28" t="s">
        <v>35</v>
      </c>
    </row>
    <row r="48" spans="1:243" s="27" customFormat="1" ht="26.25" customHeight="1">
      <c r="A48" s="70">
        <v>10.3</v>
      </c>
      <c r="B48" s="80" t="s">
        <v>153</v>
      </c>
      <c r="C48" s="61" t="s">
        <v>83</v>
      </c>
      <c r="D48" s="79">
        <f>500+192</f>
        <v>692</v>
      </c>
      <c r="E48" s="55" t="s">
        <v>57</v>
      </c>
      <c r="F48" s="50"/>
      <c r="G48" s="29"/>
      <c r="H48" s="29"/>
      <c r="I48" s="19" t="s">
        <v>36</v>
      </c>
      <c r="J48" s="21">
        <f>IF(I48="Less(-)",-1,1)</f>
        <v>1</v>
      </c>
      <c r="K48" s="22" t="s">
        <v>42</v>
      </c>
      <c r="L48" s="22" t="s">
        <v>7</v>
      </c>
      <c r="M48" s="90"/>
      <c r="N48" s="45"/>
      <c r="O48" s="45"/>
      <c r="P48" s="49"/>
      <c r="Q48" s="45"/>
      <c r="R48" s="45"/>
      <c r="S48" s="46"/>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51"/>
      <c r="AV48" s="47"/>
      <c r="AW48" s="47"/>
      <c r="AX48" s="47"/>
      <c r="AY48" s="47"/>
      <c r="AZ48" s="47"/>
      <c r="BA48" s="107">
        <f>total_amount_ba($B$2,$D$2,D48,F48,J48,K48,M48)</f>
        <v>0</v>
      </c>
      <c r="BB48" s="94">
        <f>BA48+SUM(N48:AZ48)</f>
        <v>0</v>
      </c>
      <c r="BC48" s="112" t="str">
        <f>SpellNumber(L48,BA48)</f>
        <v>INR Zero Only</v>
      </c>
      <c r="IE48" s="28">
        <v>1.02</v>
      </c>
      <c r="IF48" s="28" t="s">
        <v>37</v>
      </c>
      <c r="IG48" s="28" t="s">
        <v>38</v>
      </c>
      <c r="IH48" s="28">
        <v>213</v>
      </c>
      <c r="II48" s="28" t="s">
        <v>35</v>
      </c>
    </row>
    <row r="49" spans="1:243" s="27" customFormat="1" ht="36" customHeight="1">
      <c r="A49" s="54">
        <v>11</v>
      </c>
      <c r="B49" s="81" t="s">
        <v>154</v>
      </c>
      <c r="C49" s="61" t="s">
        <v>84</v>
      </c>
      <c r="D49" s="79">
        <v>1</v>
      </c>
      <c r="E49" s="55" t="s">
        <v>92</v>
      </c>
      <c r="F49" s="50"/>
      <c r="G49" s="29"/>
      <c r="H49" s="29"/>
      <c r="I49" s="19" t="s">
        <v>36</v>
      </c>
      <c r="J49" s="21">
        <f>IF(I49="Less(-)",-1,1)</f>
        <v>1</v>
      </c>
      <c r="K49" s="22" t="s">
        <v>42</v>
      </c>
      <c r="L49" s="22" t="s">
        <v>7</v>
      </c>
      <c r="M49" s="90"/>
      <c r="N49" s="45"/>
      <c r="O49" s="45"/>
      <c r="P49" s="49"/>
      <c r="Q49" s="45"/>
      <c r="R49" s="45"/>
      <c r="S49" s="46"/>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51"/>
      <c r="AV49" s="47"/>
      <c r="AW49" s="47"/>
      <c r="AX49" s="47"/>
      <c r="AY49" s="47"/>
      <c r="AZ49" s="47"/>
      <c r="BA49" s="107">
        <f>total_amount_ba($B$2,$D$2,D49,F49,J49,K49,M49)</f>
        <v>0</v>
      </c>
      <c r="BB49" s="94">
        <f>BA49+SUM(N49:AZ49)</f>
        <v>0</v>
      </c>
      <c r="BC49" s="112" t="str">
        <f>SpellNumber(L49,BA49)</f>
        <v>INR Zero Only</v>
      </c>
      <c r="IE49" s="28">
        <v>1.02</v>
      </c>
      <c r="IF49" s="28" t="s">
        <v>37</v>
      </c>
      <c r="IG49" s="28" t="s">
        <v>38</v>
      </c>
      <c r="IH49" s="28">
        <v>213</v>
      </c>
      <c r="II49" s="28" t="s">
        <v>35</v>
      </c>
    </row>
    <row r="50" spans="1:243" s="27" customFormat="1" ht="31.5" customHeight="1">
      <c r="A50" s="54">
        <v>12</v>
      </c>
      <c r="B50" s="83" t="s">
        <v>199</v>
      </c>
      <c r="C50" s="61" t="s">
        <v>85</v>
      </c>
      <c r="D50" s="79"/>
      <c r="E50" s="55"/>
      <c r="F50" s="19"/>
      <c r="G50" s="20"/>
      <c r="H50" s="20"/>
      <c r="I50" s="19"/>
      <c r="J50" s="21"/>
      <c r="K50" s="22"/>
      <c r="L50" s="22"/>
      <c r="M50" s="89"/>
      <c r="N50" s="24"/>
      <c r="O50" s="24"/>
      <c r="P50" s="64"/>
      <c r="Q50" s="24"/>
      <c r="R50" s="24"/>
      <c r="S50" s="25"/>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93"/>
      <c r="BB50" s="98"/>
      <c r="BC50" s="112"/>
      <c r="IE50" s="28">
        <v>1</v>
      </c>
      <c r="IF50" s="28" t="s">
        <v>32</v>
      </c>
      <c r="IG50" s="28" t="s">
        <v>33</v>
      </c>
      <c r="IH50" s="28">
        <v>10</v>
      </c>
      <c r="II50" s="28" t="s">
        <v>34</v>
      </c>
    </row>
    <row r="51" spans="1:243" s="27" customFormat="1" ht="26.25" customHeight="1">
      <c r="A51" s="70">
        <v>12.1</v>
      </c>
      <c r="B51" s="82" t="s">
        <v>128</v>
      </c>
      <c r="C51" s="61" t="s">
        <v>86</v>
      </c>
      <c r="D51" s="79">
        <v>12</v>
      </c>
      <c r="E51" s="55" t="s">
        <v>58</v>
      </c>
      <c r="F51" s="50"/>
      <c r="G51" s="29"/>
      <c r="H51" s="29"/>
      <c r="I51" s="19" t="s">
        <v>36</v>
      </c>
      <c r="J51" s="21">
        <f>IF(I51="Less(-)",-1,1)</f>
        <v>1</v>
      </c>
      <c r="K51" s="22" t="s">
        <v>42</v>
      </c>
      <c r="L51" s="22" t="s">
        <v>7</v>
      </c>
      <c r="M51" s="90"/>
      <c r="N51" s="45"/>
      <c r="O51" s="45"/>
      <c r="P51" s="49"/>
      <c r="Q51" s="45"/>
      <c r="R51" s="45"/>
      <c r="S51" s="46"/>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51"/>
      <c r="AV51" s="47"/>
      <c r="AW51" s="47"/>
      <c r="AX51" s="47"/>
      <c r="AY51" s="47"/>
      <c r="AZ51" s="47"/>
      <c r="BA51" s="94">
        <f>total_amount_ba($B$2,$D$2,D51,F51,J51,K51,M51)</f>
        <v>0</v>
      </c>
      <c r="BB51" s="94">
        <f>BA51+SUM(N51:AZ51)</f>
        <v>0</v>
      </c>
      <c r="BC51" s="112" t="str">
        <f>SpellNumber(L51,BA51)</f>
        <v>INR Zero Only</v>
      </c>
      <c r="IE51" s="28">
        <v>1.02</v>
      </c>
      <c r="IF51" s="28" t="s">
        <v>37</v>
      </c>
      <c r="IG51" s="28" t="s">
        <v>38</v>
      </c>
      <c r="IH51" s="28">
        <v>213</v>
      </c>
      <c r="II51" s="28" t="s">
        <v>35</v>
      </c>
    </row>
    <row r="52" spans="1:243" s="27" customFormat="1" ht="26.25" customHeight="1">
      <c r="A52" s="70">
        <v>12.2</v>
      </c>
      <c r="B52" s="82" t="s">
        <v>129</v>
      </c>
      <c r="C52" s="61" t="s">
        <v>87</v>
      </c>
      <c r="D52" s="79">
        <v>12</v>
      </c>
      <c r="E52" s="55" t="s">
        <v>58</v>
      </c>
      <c r="F52" s="50"/>
      <c r="G52" s="29"/>
      <c r="H52" s="29"/>
      <c r="I52" s="19" t="s">
        <v>36</v>
      </c>
      <c r="J52" s="21">
        <f>IF(I52="Less(-)",-1,1)</f>
        <v>1</v>
      </c>
      <c r="K52" s="22" t="s">
        <v>42</v>
      </c>
      <c r="L52" s="22" t="s">
        <v>7</v>
      </c>
      <c r="M52" s="90"/>
      <c r="N52" s="45"/>
      <c r="O52" s="45"/>
      <c r="P52" s="49"/>
      <c r="Q52" s="45"/>
      <c r="R52" s="45"/>
      <c r="S52" s="46"/>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51"/>
      <c r="AV52" s="47"/>
      <c r="AW52" s="47"/>
      <c r="AX52" s="47"/>
      <c r="AY52" s="47"/>
      <c r="AZ52" s="47"/>
      <c r="BA52" s="94">
        <f>total_amount_ba($B$2,$D$2,D52,F52,J52,K52,M52)</f>
        <v>0</v>
      </c>
      <c r="BB52" s="94">
        <f>BA52+SUM(N52:AZ52)</f>
        <v>0</v>
      </c>
      <c r="BC52" s="112" t="str">
        <f>SpellNumber(L52,BA52)</f>
        <v>INR Zero Only</v>
      </c>
      <c r="IE52" s="28">
        <v>1.02</v>
      </c>
      <c r="IF52" s="28" t="s">
        <v>37</v>
      </c>
      <c r="IG52" s="28" t="s">
        <v>38</v>
      </c>
      <c r="IH52" s="28">
        <v>213</v>
      </c>
      <c r="II52" s="28" t="s">
        <v>35</v>
      </c>
    </row>
    <row r="53" spans="1:243" s="27" customFormat="1" ht="31.5" customHeight="1">
      <c r="A53" s="54">
        <v>13</v>
      </c>
      <c r="B53" s="83" t="s">
        <v>97</v>
      </c>
      <c r="C53" s="61" t="s">
        <v>88</v>
      </c>
      <c r="D53" s="79"/>
      <c r="E53" s="55"/>
      <c r="F53" s="19"/>
      <c r="G53" s="20"/>
      <c r="H53" s="20"/>
      <c r="I53" s="19"/>
      <c r="J53" s="21"/>
      <c r="K53" s="22"/>
      <c r="L53" s="22"/>
      <c r="M53" s="89"/>
      <c r="N53" s="24"/>
      <c r="O53" s="24"/>
      <c r="P53" s="64"/>
      <c r="Q53" s="24"/>
      <c r="R53" s="24"/>
      <c r="S53" s="25"/>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93"/>
      <c r="BB53" s="98"/>
      <c r="BC53" s="112"/>
      <c r="IE53" s="28">
        <v>1</v>
      </c>
      <c r="IF53" s="28" t="s">
        <v>32</v>
      </c>
      <c r="IG53" s="28" t="s">
        <v>33</v>
      </c>
      <c r="IH53" s="28">
        <v>10</v>
      </c>
      <c r="II53" s="28" t="s">
        <v>34</v>
      </c>
    </row>
    <row r="54" spans="1:243" s="27" customFormat="1" ht="26.25" customHeight="1">
      <c r="A54" s="70">
        <v>13.1</v>
      </c>
      <c r="B54" s="82" t="s">
        <v>157</v>
      </c>
      <c r="C54" s="61" t="s">
        <v>89</v>
      </c>
      <c r="D54" s="79">
        <v>600</v>
      </c>
      <c r="E54" s="55" t="s">
        <v>57</v>
      </c>
      <c r="F54" s="50"/>
      <c r="G54" s="29"/>
      <c r="H54" s="29"/>
      <c r="I54" s="19" t="s">
        <v>36</v>
      </c>
      <c r="J54" s="21">
        <f>IF(I54="Less(-)",-1,1)</f>
        <v>1</v>
      </c>
      <c r="K54" s="22" t="s">
        <v>42</v>
      </c>
      <c r="L54" s="22" t="s">
        <v>7</v>
      </c>
      <c r="M54" s="90"/>
      <c r="N54" s="45"/>
      <c r="O54" s="45"/>
      <c r="P54" s="49"/>
      <c r="Q54" s="45"/>
      <c r="R54" s="45"/>
      <c r="S54" s="46"/>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51"/>
      <c r="AV54" s="47"/>
      <c r="AW54" s="47"/>
      <c r="AX54" s="47"/>
      <c r="AY54" s="47"/>
      <c r="AZ54" s="47"/>
      <c r="BA54" s="94">
        <f>total_amount_ba($B$2,$D$2,D54,F54,J54,K54,M54)</f>
        <v>0</v>
      </c>
      <c r="BB54" s="94">
        <f>BA54+SUM(N54:AZ54)</f>
        <v>0</v>
      </c>
      <c r="BC54" s="112" t="str">
        <f>SpellNumber(L54,BA54)</f>
        <v>INR Zero Only</v>
      </c>
      <c r="IE54" s="28">
        <v>1.02</v>
      </c>
      <c r="IF54" s="28" t="s">
        <v>37</v>
      </c>
      <c r="IG54" s="28" t="s">
        <v>38</v>
      </c>
      <c r="IH54" s="28">
        <v>213</v>
      </c>
      <c r="II54" s="28" t="s">
        <v>35</v>
      </c>
    </row>
    <row r="55" spans="1:243" s="27" customFormat="1" ht="26.25" customHeight="1">
      <c r="A55" s="70">
        <v>13.2</v>
      </c>
      <c r="B55" s="80" t="s">
        <v>158</v>
      </c>
      <c r="C55" s="61" t="s">
        <v>90</v>
      </c>
      <c r="D55" s="79">
        <v>200</v>
      </c>
      <c r="E55" s="55" t="s">
        <v>57</v>
      </c>
      <c r="F55" s="50"/>
      <c r="G55" s="29"/>
      <c r="H55" s="29"/>
      <c r="I55" s="19" t="s">
        <v>36</v>
      </c>
      <c r="J55" s="21">
        <f>IF(I55="Less(-)",-1,1)</f>
        <v>1</v>
      </c>
      <c r="K55" s="22" t="s">
        <v>42</v>
      </c>
      <c r="L55" s="22" t="s">
        <v>7</v>
      </c>
      <c r="M55" s="90"/>
      <c r="N55" s="45"/>
      <c r="O55" s="45"/>
      <c r="P55" s="49"/>
      <c r="Q55" s="45"/>
      <c r="R55" s="45"/>
      <c r="S55" s="46"/>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51"/>
      <c r="AV55" s="47"/>
      <c r="AW55" s="47"/>
      <c r="AX55" s="47"/>
      <c r="AY55" s="47"/>
      <c r="AZ55" s="47"/>
      <c r="BA55" s="94">
        <f>total_amount_ba($B$2,$D$2,D55,F55,J55,K55,M55)</f>
        <v>0</v>
      </c>
      <c r="BB55" s="94">
        <f>BA55+SUM(N55:AZ55)</f>
        <v>0</v>
      </c>
      <c r="BC55" s="112" t="str">
        <f>SpellNumber(L55,BA55)</f>
        <v>INR Zero Only</v>
      </c>
      <c r="IE55" s="28">
        <v>1.02</v>
      </c>
      <c r="IF55" s="28" t="s">
        <v>37</v>
      </c>
      <c r="IG55" s="28" t="s">
        <v>38</v>
      </c>
      <c r="IH55" s="28">
        <v>213</v>
      </c>
      <c r="II55" s="28" t="s">
        <v>35</v>
      </c>
    </row>
    <row r="56" spans="1:243" s="27" customFormat="1" ht="34.5" customHeight="1">
      <c r="A56" s="70">
        <v>13.3</v>
      </c>
      <c r="B56" s="80" t="s">
        <v>159</v>
      </c>
      <c r="C56" s="61" t="s">
        <v>91</v>
      </c>
      <c r="D56" s="79">
        <v>30</v>
      </c>
      <c r="E56" s="55" t="s">
        <v>57</v>
      </c>
      <c r="F56" s="50"/>
      <c r="G56" s="29"/>
      <c r="H56" s="29"/>
      <c r="I56" s="19" t="s">
        <v>36</v>
      </c>
      <c r="J56" s="21">
        <f>IF(I56="Less(-)",-1,1)</f>
        <v>1</v>
      </c>
      <c r="K56" s="22" t="s">
        <v>42</v>
      </c>
      <c r="L56" s="22" t="s">
        <v>7</v>
      </c>
      <c r="M56" s="90"/>
      <c r="N56" s="45"/>
      <c r="O56" s="45"/>
      <c r="P56" s="49"/>
      <c r="Q56" s="45"/>
      <c r="R56" s="45"/>
      <c r="S56" s="46"/>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51"/>
      <c r="AV56" s="47"/>
      <c r="AW56" s="47"/>
      <c r="AX56" s="47"/>
      <c r="AY56" s="47"/>
      <c r="AZ56" s="47"/>
      <c r="BA56" s="94">
        <f>total_amount_ba($B$2,$D$2,D56,F56,J56,K56,M56)</f>
        <v>0</v>
      </c>
      <c r="BB56" s="94">
        <f>BA56+SUM(N56:AZ56)</f>
        <v>0</v>
      </c>
      <c r="BC56" s="112" t="str">
        <f>SpellNumber(L56,BA56)</f>
        <v>INR Zero Only</v>
      </c>
      <c r="IE56" s="28">
        <v>1.02</v>
      </c>
      <c r="IF56" s="28" t="s">
        <v>37</v>
      </c>
      <c r="IG56" s="28" t="s">
        <v>38</v>
      </c>
      <c r="IH56" s="28">
        <v>213</v>
      </c>
      <c r="II56" s="28" t="s">
        <v>35</v>
      </c>
    </row>
    <row r="57" spans="1:243" s="121" customFormat="1" ht="40.5" customHeight="1">
      <c r="A57" s="87">
        <v>14</v>
      </c>
      <c r="B57" s="132" t="s">
        <v>143</v>
      </c>
      <c r="C57" s="61" t="s">
        <v>93</v>
      </c>
      <c r="D57" s="104">
        <v>2</v>
      </c>
      <c r="E57" s="55" t="s">
        <v>58</v>
      </c>
      <c r="F57" s="50"/>
      <c r="G57" s="29"/>
      <c r="H57" s="29"/>
      <c r="I57" s="19" t="s">
        <v>36</v>
      </c>
      <c r="J57" s="21">
        <f>IF(I57="Less(-)",-1,1)</f>
        <v>1</v>
      </c>
      <c r="K57" s="22" t="s">
        <v>42</v>
      </c>
      <c r="L57" s="22" t="s">
        <v>7</v>
      </c>
      <c r="M57" s="90"/>
      <c r="N57" s="115"/>
      <c r="O57" s="115"/>
      <c r="P57" s="116"/>
      <c r="Q57" s="115"/>
      <c r="R57" s="115"/>
      <c r="S57" s="117"/>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9"/>
      <c r="AV57" s="118"/>
      <c r="AW57" s="118"/>
      <c r="AX57" s="118"/>
      <c r="AY57" s="118"/>
      <c r="AZ57" s="118"/>
      <c r="BA57" s="107">
        <f>total_amount_ba($B$2,$D$2,D57,F57,J57,K57,M57)</f>
        <v>0</v>
      </c>
      <c r="BB57" s="107">
        <f>BA57+SUM(N57:AZ57)</f>
        <v>0</v>
      </c>
      <c r="BC57" s="112" t="str">
        <f>SpellNumber(L57,BA57)</f>
        <v>INR Zero Only</v>
      </c>
      <c r="IE57" s="122">
        <v>1.02</v>
      </c>
      <c r="IF57" s="122" t="s">
        <v>37</v>
      </c>
      <c r="IG57" s="122" t="s">
        <v>38</v>
      </c>
      <c r="IH57" s="122">
        <v>213</v>
      </c>
      <c r="II57" s="122" t="s">
        <v>35</v>
      </c>
    </row>
    <row r="58" spans="1:243" s="27" customFormat="1" ht="24" customHeight="1">
      <c r="A58" s="54">
        <v>15</v>
      </c>
      <c r="B58" s="83" t="s">
        <v>104</v>
      </c>
      <c r="C58" s="61" t="s">
        <v>94</v>
      </c>
      <c r="D58" s="79"/>
      <c r="E58" s="55"/>
      <c r="F58" s="19"/>
      <c r="G58" s="20"/>
      <c r="H58" s="20"/>
      <c r="I58" s="19"/>
      <c r="J58" s="21"/>
      <c r="K58" s="22"/>
      <c r="L58" s="22"/>
      <c r="M58" s="89"/>
      <c r="N58" s="24"/>
      <c r="O58" s="24"/>
      <c r="P58" s="64"/>
      <c r="Q58" s="24"/>
      <c r="R58" s="24"/>
      <c r="S58" s="25"/>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93"/>
      <c r="BB58" s="98"/>
      <c r="BC58" s="112"/>
      <c r="IE58" s="28"/>
      <c r="IF58" s="28"/>
      <c r="IG58" s="28"/>
      <c r="IH58" s="28"/>
      <c r="II58" s="28"/>
    </row>
    <row r="59" spans="1:243" s="27" customFormat="1" ht="37.5" customHeight="1">
      <c r="A59" s="70">
        <v>15.1</v>
      </c>
      <c r="B59" s="82" t="s">
        <v>192</v>
      </c>
      <c r="C59" s="61" t="s">
        <v>95</v>
      </c>
      <c r="D59" s="79">
        <v>10</v>
      </c>
      <c r="E59" s="55" t="s">
        <v>58</v>
      </c>
      <c r="F59" s="50"/>
      <c r="G59" s="29"/>
      <c r="H59" s="29"/>
      <c r="I59" s="19" t="s">
        <v>36</v>
      </c>
      <c r="J59" s="21">
        <f>IF(I59="Less(-)",-1,1)</f>
        <v>1</v>
      </c>
      <c r="K59" s="22" t="s">
        <v>42</v>
      </c>
      <c r="L59" s="22" t="s">
        <v>7</v>
      </c>
      <c r="M59" s="90"/>
      <c r="N59" s="45"/>
      <c r="O59" s="45"/>
      <c r="P59" s="49"/>
      <c r="Q59" s="45"/>
      <c r="R59" s="45"/>
      <c r="S59" s="46"/>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51"/>
      <c r="AV59" s="47"/>
      <c r="AW59" s="47"/>
      <c r="AX59" s="47"/>
      <c r="AY59" s="47"/>
      <c r="AZ59" s="47"/>
      <c r="BA59" s="94">
        <f>total_amount_ba($B$2,$D$2,D59,F59,J59,K59,M59)</f>
        <v>0</v>
      </c>
      <c r="BB59" s="94">
        <f>BA59+SUM(N59:AZ59)</f>
        <v>0</v>
      </c>
      <c r="BC59" s="112" t="str">
        <f>SpellNumber(L59,BA59)</f>
        <v>INR Zero Only</v>
      </c>
      <c r="IE59" s="28">
        <v>1.02</v>
      </c>
      <c r="IF59" s="28" t="s">
        <v>37</v>
      </c>
      <c r="IG59" s="28" t="s">
        <v>38</v>
      </c>
      <c r="IH59" s="28">
        <v>213</v>
      </c>
      <c r="II59" s="28" t="s">
        <v>35</v>
      </c>
    </row>
    <row r="60" spans="1:243" s="27" customFormat="1" ht="36" customHeight="1">
      <c r="A60" s="70">
        <v>15.2</v>
      </c>
      <c r="B60" s="82" t="s">
        <v>191</v>
      </c>
      <c r="C60" s="61" t="s">
        <v>96</v>
      </c>
      <c r="D60" s="79">
        <v>30</v>
      </c>
      <c r="E60" s="55" t="s">
        <v>58</v>
      </c>
      <c r="F60" s="50"/>
      <c r="G60" s="29"/>
      <c r="H60" s="29"/>
      <c r="I60" s="19" t="s">
        <v>36</v>
      </c>
      <c r="J60" s="21">
        <f>IF(I60="Less(-)",-1,1)</f>
        <v>1</v>
      </c>
      <c r="K60" s="22" t="s">
        <v>42</v>
      </c>
      <c r="L60" s="22" t="s">
        <v>7</v>
      </c>
      <c r="M60" s="90"/>
      <c r="N60" s="45"/>
      <c r="O60" s="45"/>
      <c r="P60" s="49"/>
      <c r="Q60" s="45"/>
      <c r="R60" s="45"/>
      <c r="S60" s="46"/>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51"/>
      <c r="AV60" s="47"/>
      <c r="AW60" s="47"/>
      <c r="AX60" s="47"/>
      <c r="AY60" s="47"/>
      <c r="AZ60" s="47"/>
      <c r="BA60" s="107">
        <f>total_amount_ba($B$2,$D$2,D60,F60,J60,K60,M60)</f>
        <v>0</v>
      </c>
      <c r="BB60" s="94">
        <f>BA60+SUM(N60:AZ60)</f>
        <v>0</v>
      </c>
      <c r="BC60" s="112" t="str">
        <f>SpellNumber(L60,BA60)</f>
        <v>INR Zero Only</v>
      </c>
      <c r="IE60" s="28"/>
      <c r="IF60" s="28"/>
      <c r="IG60" s="28"/>
      <c r="IH60" s="28"/>
      <c r="II60" s="28"/>
    </row>
    <row r="61" spans="1:243" s="27" customFormat="1" ht="53.25" customHeight="1" thickBot="1">
      <c r="A61" s="70">
        <v>15.3</v>
      </c>
      <c r="B61" s="82" t="s">
        <v>190</v>
      </c>
      <c r="C61" s="61" t="s">
        <v>98</v>
      </c>
      <c r="D61" s="79">
        <v>6</v>
      </c>
      <c r="E61" s="55" t="s">
        <v>58</v>
      </c>
      <c r="F61" s="50"/>
      <c r="G61" s="29"/>
      <c r="H61" s="29"/>
      <c r="I61" s="19" t="s">
        <v>36</v>
      </c>
      <c r="J61" s="21">
        <f>IF(I61="Less(-)",-1,1)</f>
        <v>1</v>
      </c>
      <c r="K61" s="22" t="s">
        <v>42</v>
      </c>
      <c r="L61" s="22" t="s">
        <v>7</v>
      </c>
      <c r="M61" s="90"/>
      <c r="N61" s="45"/>
      <c r="O61" s="45"/>
      <c r="P61" s="49"/>
      <c r="Q61" s="45"/>
      <c r="R61" s="45"/>
      <c r="S61" s="46"/>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51"/>
      <c r="AV61" s="47"/>
      <c r="AW61" s="47"/>
      <c r="AX61" s="47"/>
      <c r="AY61" s="47"/>
      <c r="AZ61" s="47"/>
      <c r="BA61" s="107">
        <f>total_amount_ba($B$2,$D$2,D61,F61,J61,K61,M61)</f>
        <v>0</v>
      </c>
      <c r="BB61" s="94">
        <f>BA61+SUM(N61:AZ61)</f>
        <v>0</v>
      </c>
      <c r="BC61" s="112" t="str">
        <f>SpellNumber(L61,BA61)</f>
        <v>INR Zero Only</v>
      </c>
      <c r="IE61" s="28"/>
      <c r="IF61" s="28"/>
      <c r="IG61" s="28"/>
      <c r="IH61" s="28"/>
      <c r="II61" s="28"/>
    </row>
    <row r="62" spans="1:243" s="27" customFormat="1" ht="26.25" customHeight="1" thickBot="1">
      <c r="A62" s="54">
        <v>16</v>
      </c>
      <c r="B62" s="114" t="s">
        <v>118</v>
      </c>
      <c r="C62" s="61" t="s">
        <v>99</v>
      </c>
      <c r="D62" s="79">
        <v>2</v>
      </c>
      <c r="E62" s="55" t="s">
        <v>58</v>
      </c>
      <c r="F62" s="50"/>
      <c r="G62" s="29"/>
      <c r="H62" s="29"/>
      <c r="I62" s="19" t="s">
        <v>36</v>
      </c>
      <c r="J62" s="21">
        <f>IF(I62="Less(-)",-1,1)</f>
        <v>1</v>
      </c>
      <c r="K62" s="22" t="s">
        <v>42</v>
      </c>
      <c r="L62" s="22" t="s">
        <v>7</v>
      </c>
      <c r="M62" s="90"/>
      <c r="N62" s="45"/>
      <c r="O62" s="45"/>
      <c r="P62" s="49"/>
      <c r="Q62" s="45"/>
      <c r="R62" s="45"/>
      <c r="S62" s="46"/>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51"/>
      <c r="AV62" s="47"/>
      <c r="AW62" s="47"/>
      <c r="AX62" s="47"/>
      <c r="AY62" s="47"/>
      <c r="AZ62" s="47"/>
      <c r="BA62" s="94">
        <f>total_amount_ba($B$2,$D$2,D62,F62,J62,K62,M62)</f>
        <v>0</v>
      </c>
      <c r="BB62" s="94">
        <f>BA62+SUM(N62:AZ62)</f>
        <v>0</v>
      </c>
      <c r="BC62" s="112" t="str">
        <f>SpellNumber(L62,BA62)</f>
        <v>INR Zero Only</v>
      </c>
      <c r="IE62" s="28">
        <v>1.02</v>
      </c>
      <c r="IF62" s="28" t="s">
        <v>37</v>
      </c>
      <c r="IG62" s="28" t="s">
        <v>38</v>
      </c>
      <c r="IH62" s="28">
        <v>213</v>
      </c>
      <c r="II62" s="28" t="s">
        <v>35</v>
      </c>
    </row>
    <row r="63" spans="1:243" s="27" customFormat="1" ht="24" customHeight="1">
      <c r="A63" s="54">
        <v>17</v>
      </c>
      <c r="B63" s="83" t="s">
        <v>164</v>
      </c>
      <c r="C63" s="61" t="s">
        <v>100</v>
      </c>
      <c r="D63" s="79"/>
      <c r="E63" s="55"/>
      <c r="F63" s="19"/>
      <c r="G63" s="20"/>
      <c r="H63" s="20"/>
      <c r="I63" s="19"/>
      <c r="J63" s="21"/>
      <c r="K63" s="22"/>
      <c r="L63" s="22"/>
      <c r="M63" s="89"/>
      <c r="N63" s="24"/>
      <c r="O63" s="24"/>
      <c r="P63" s="64"/>
      <c r="Q63" s="24"/>
      <c r="R63" s="24"/>
      <c r="S63" s="25"/>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93"/>
      <c r="BB63" s="98"/>
      <c r="BC63" s="112"/>
      <c r="IE63" s="28">
        <v>1</v>
      </c>
      <c r="IF63" s="28" t="s">
        <v>32</v>
      </c>
      <c r="IG63" s="28" t="s">
        <v>33</v>
      </c>
      <c r="IH63" s="28">
        <v>10</v>
      </c>
      <c r="II63" s="28" t="s">
        <v>34</v>
      </c>
    </row>
    <row r="64" spans="1:243" s="27" customFormat="1" ht="61.5" customHeight="1">
      <c r="A64" s="133">
        <v>17.1</v>
      </c>
      <c r="B64" s="80" t="s">
        <v>184</v>
      </c>
      <c r="C64" s="61" t="s">
        <v>101</v>
      </c>
      <c r="D64" s="79">
        <v>4</v>
      </c>
      <c r="E64" s="55" t="s">
        <v>58</v>
      </c>
      <c r="F64" s="50"/>
      <c r="G64" s="29"/>
      <c r="H64" s="29"/>
      <c r="I64" s="19" t="s">
        <v>36</v>
      </c>
      <c r="J64" s="21">
        <f>IF(I64="Less(-)",-1,1)</f>
        <v>1</v>
      </c>
      <c r="K64" s="22" t="s">
        <v>42</v>
      </c>
      <c r="L64" s="22" t="s">
        <v>7</v>
      </c>
      <c r="M64" s="90"/>
      <c r="N64" s="45"/>
      <c r="O64" s="45"/>
      <c r="P64" s="49"/>
      <c r="Q64" s="45"/>
      <c r="R64" s="45"/>
      <c r="S64" s="46"/>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51"/>
      <c r="AV64" s="47"/>
      <c r="AW64" s="47"/>
      <c r="AX64" s="47"/>
      <c r="AY64" s="47"/>
      <c r="AZ64" s="47"/>
      <c r="BA64" s="94">
        <f>total_amount_ba($B$2,$D$2,D64,F64,J64,K64,M64)</f>
        <v>0</v>
      </c>
      <c r="BB64" s="94">
        <f>BA64+SUM(N64:AZ64)</f>
        <v>0</v>
      </c>
      <c r="BC64" s="112" t="str">
        <f>SpellNumber(L64,BA64)</f>
        <v>INR Zero Only</v>
      </c>
      <c r="IE64" s="28">
        <v>1.02</v>
      </c>
      <c r="IF64" s="28" t="s">
        <v>37</v>
      </c>
      <c r="IG64" s="28" t="s">
        <v>38</v>
      </c>
      <c r="IH64" s="28">
        <v>213</v>
      </c>
      <c r="II64" s="28" t="s">
        <v>35</v>
      </c>
    </row>
    <row r="65" spans="1:243" s="27" customFormat="1" ht="47.25" customHeight="1">
      <c r="A65" s="133">
        <v>17.2</v>
      </c>
      <c r="B65" s="80" t="s">
        <v>165</v>
      </c>
      <c r="C65" s="61" t="s">
        <v>102</v>
      </c>
      <c r="D65" s="79">
        <v>2</v>
      </c>
      <c r="E65" s="55" t="s">
        <v>47</v>
      </c>
      <c r="F65" s="50"/>
      <c r="G65" s="29"/>
      <c r="H65" s="29"/>
      <c r="I65" s="19" t="s">
        <v>36</v>
      </c>
      <c r="J65" s="21">
        <f>IF(I65="Less(-)",-1,1)</f>
        <v>1</v>
      </c>
      <c r="K65" s="22" t="s">
        <v>42</v>
      </c>
      <c r="L65" s="22" t="s">
        <v>7</v>
      </c>
      <c r="M65" s="90"/>
      <c r="N65" s="45"/>
      <c r="O65" s="45"/>
      <c r="P65" s="49"/>
      <c r="Q65" s="45"/>
      <c r="R65" s="45"/>
      <c r="S65" s="46"/>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51"/>
      <c r="AV65" s="47"/>
      <c r="AW65" s="47"/>
      <c r="AX65" s="47"/>
      <c r="AY65" s="47"/>
      <c r="AZ65" s="47"/>
      <c r="BA65" s="94">
        <f>total_amount_ba($B$2,$D$2,D65,F65,J65,K65,M65)</f>
        <v>0</v>
      </c>
      <c r="BB65" s="94">
        <f>BA65+SUM(N65:AZ65)</f>
        <v>0</v>
      </c>
      <c r="BC65" s="112" t="str">
        <f>SpellNumber(L65,BA65)</f>
        <v>INR Zero Only</v>
      </c>
      <c r="IE65" s="28">
        <v>1.02</v>
      </c>
      <c r="IF65" s="28" t="s">
        <v>37</v>
      </c>
      <c r="IG65" s="28" t="s">
        <v>38</v>
      </c>
      <c r="IH65" s="28">
        <v>213</v>
      </c>
      <c r="II65" s="28" t="s">
        <v>35</v>
      </c>
    </row>
    <row r="66" spans="1:243" s="27" customFormat="1" ht="36" customHeight="1">
      <c r="A66" s="133">
        <v>17.3</v>
      </c>
      <c r="B66" s="80" t="s">
        <v>166</v>
      </c>
      <c r="C66" s="61" t="s">
        <v>103</v>
      </c>
      <c r="D66" s="79">
        <v>2</v>
      </c>
      <c r="E66" s="55" t="s">
        <v>58</v>
      </c>
      <c r="F66" s="50"/>
      <c r="G66" s="29"/>
      <c r="H66" s="29"/>
      <c r="I66" s="19" t="s">
        <v>36</v>
      </c>
      <c r="J66" s="21">
        <f>IF(I66="Less(-)",-1,1)</f>
        <v>1</v>
      </c>
      <c r="K66" s="22" t="s">
        <v>42</v>
      </c>
      <c r="L66" s="22" t="s">
        <v>7</v>
      </c>
      <c r="M66" s="90"/>
      <c r="N66" s="45"/>
      <c r="O66" s="45"/>
      <c r="P66" s="49"/>
      <c r="Q66" s="45"/>
      <c r="R66" s="45"/>
      <c r="S66" s="46"/>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51"/>
      <c r="AV66" s="47"/>
      <c r="AW66" s="47"/>
      <c r="AX66" s="47"/>
      <c r="AY66" s="47"/>
      <c r="AZ66" s="47"/>
      <c r="BA66" s="94">
        <f>total_amount_ba($B$2,$D$2,D66,F66,J66,K66,M66)</f>
        <v>0</v>
      </c>
      <c r="BB66" s="94">
        <f>BA66+SUM(N66:AZ66)</f>
        <v>0</v>
      </c>
      <c r="BC66" s="112" t="str">
        <f>SpellNumber(L66,BA66)</f>
        <v>INR Zero Only</v>
      </c>
      <c r="IE66" s="28">
        <v>1.02</v>
      </c>
      <c r="IF66" s="28" t="s">
        <v>37</v>
      </c>
      <c r="IG66" s="28" t="s">
        <v>38</v>
      </c>
      <c r="IH66" s="28">
        <v>213</v>
      </c>
      <c r="II66" s="28" t="s">
        <v>35</v>
      </c>
    </row>
    <row r="67" spans="1:243" s="27" customFormat="1" ht="36" customHeight="1">
      <c r="A67" s="133">
        <v>17.4</v>
      </c>
      <c r="B67" s="80" t="s">
        <v>167</v>
      </c>
      <c r="C67" s="61" t="s">
        <v>105</v>
      </c>
      <c r="D67" s="79">
        <v>2</v>
      </c>
      <c r="E67" s="55" t="s">
        <v>58</v>
      </c>
      <c r="F67" s="50"/>
      <c r="G67" s="29"/>
      <c r="H67" s="29"/>
      <c r="I67" s="19" t="s">
        <v>36</v>
      </c>
      <c r="J67" s="21">
        <f>IF(I67="Less(-)",-1,1)</f>
        <v>1</v>
      </c>
      <c r="K67" s="22" t="s">
        <v>42</v>
      </c>
      <c r="L67" s="22" t="s">
        <v>7</v>
      </c>
      <c r="M67" s="90"/>
      <c r="N67" s="45"/>
      <c r="O67" s="45"/>
      <c r="P67" s="49"/>
      <c r="Q67" s="45"/>
      <c r="R67" s="45"/>
      <c r="S67" s="46"/>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51"/>
      <c r="AV67" s="47"/>
      <c r="AW67" s="47"/>
      <c r="AX67" s="47"/>
      <c r="AY67" s="47"/>
      <c r="AZ67" s="47"/>
      <c r="BA67" s="94">
        <f>total_amount_ba($B$2,$D$2,D67,F67,J67,K67,M67)</f>
        <v>0</v>
      </c>
      <c r="BB67" s="94">
        <f>BA67+SUM(N67:AZ67)</f>
        <v>0</v>
      </c>
      <c r="BC67" s="112" t="str">
        <f>SpellNumber(L67,BA67)</f>
        <v>INR Zero Only</v>
      </c>
      <c r="IE67" s="28">
        <v>1.02</v>
      </c>
      <c r="IF67" s="28" t="s">
        <v>37</v>
      </c>
      <c r="IG67" s="28" t="s">
        <v>38</v>
      </c>
      <c r="IH67" s="28">
        <v>213</v>
      </c>
      <c r="II67" s="28" t="s">
        <v>35</v>
      </c>
    </row>
    <row r="68" spans="1:243" s="27" customFormat="1" ht="36" customHeight="1">
      <c r="A68" s="133">
        <v>17.5</v>
      </c>
      <c r="B68" s="80" t="s">
        <v>168</v>
      </c>
      <c r="C68" s="61" t="s">
        <v>106</v>
      </c>
      <c r="D68" s="79">
        <f>200+170</f>
        <v>370</v>
      </c>
      <c r="E68" s="55" t="s">
        <v>57</v>
      </c>
      <c r="F68" s="50"/>
      <c r="G68" s="29"/>
      <c r="H68" s="29"/>
      <c r="I68" s="19" t="s">
        <v>36</v>
      </c>
      <c r="J68" s="21">
        <f>IF(I68="Less(-)",-1,1)</f>
        <v>1</v>
      </c>
      <c r="K68" s="22" t="s">
        <v>42</v>
      </c>
      <c r="L68" s="22" t="s">
        <v>7</v>
      </c>
      <c r="M68" s="90"/>
      <c r="N68" s="45"/>
      <c r="O68" s="45"/>
      <c r="P68" s="49"/>
      <c r="Q68" s="45"/>
      <c r="R68" s="45"/>
      <c r="S68" s="46"/>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51"/>
      <c r="AV68" s="47"/>
      <c r="AW68" s="47"/>
      <c r="AX68" s="47"/>
      <c r="AY68" s="47"/>
      <c r="AZ68" s="47"/>
      <c r="BA68" s="94">
        <f>total_amount_ba($B$2,$D$2,D68,F68,J68,K68,M68)</f>
        <v>0</v>
      </c>
      <c r="BB68" s="94">
        <f>BA68+SUM(N68:AZ68)</f>
        <v>0</v>
      </c>
      <c r="BC68" s="112" t="str">
        <f>SpellNumber(L68,BA68)</f>
        <v>INR Zero Only</v>
      </c>
      <c r="IE68" s="28">
        <v>1.02</v>
      </c>
      <c r="IF68" s="28" t="s">
        <v>37</v>
      </c>
      <c r="IG68" s="28" t="s">
        <v>38</v>
      </c>
      <c r="IH68" s="28">
        <v>213</v>
      </c>
      <c r="II68" s="28" t="s">
        <v>35</v>
      </c>
    </row>
    <row r="69" spans="1:243" s="27" customFormat="1" ht="24" customHeight="1">
      <c r="A69" s="54">
        <v>18</v>
      </c>
      <c r="B69" s="83" t="s">
        <v>111</v>
      </c>
      <c r="C69" s="61" t="s">
        <v>107</v>
      </c>
      <c r="D69" s="79"/>
      <c r="E69" s="55"/>
      <c r="F69" s="19"/>
      <c r="G69" s="20"/>
      <c r="H69" s="20"/>
      <c r="I69" s="19"/>
      <c r="J69" s="21"/>
      <c r="K69" s="22"/>
      <c r="L69" s="22"/>
      <c r="M69" s="89"/>
      <c r="N69" s="24"/>
      <c r="O69" s="24"/>
      <c r="P69" s="64"/>
      <c r="Q69" s="24"/>
      <c r="R69" s="24"/>
      <c r="S69" s="25"/>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93"/>
      <c r="BB69" s="98"/>
      <c r="BC69" s="112"/>
      <c r="IE69" s="28">
        <v>1</v>
      </c>
      <c r="IF69" s="28" t="s">
        <v>32</v>
      </c>
      <c r="IG69" s="28" t="s">
        <v>33</v>
      </c>
      <c r="IH69" s="28">
        <v>10</v>
      </c>
      <c r="II69" s="28" t="s">
        <v>34</v>
      </c>
    </row>
    <row r="70" spans="1:243" s="27" customFormat="1" ht="24.75" customHeight="1">
      <c r="A70" s="54">
        <v>18.1</v>
      </c>
      <c r="B70" s="81" t="s">
        <v>112</v>
      </c>
      <c r="C70" s="61" t="s">
        <v>108</v>
      </c>
      <c r="D70" s="79"/>
      <c r="E70" s="55"/>
      <c r="F70" s="19"/>
      <c r="G70" s="20"/>
      <c r="H70" s="20"/>
      <c r="I70" s="19"/>
      <c r="J70" s="21"/>
      <c r="K70" s="22"/>
      <c r="L70" s="22"/>
      <c r="M70" s="89"/>
      <c r="N70" s="24"/>
      <c r="O70" s="24"/>
      <c r="P70" s="64"/>
      <c r="Q70" s="24"/>
      <c r="R70" s="24"/>
      <c r="S70" s="25"/>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93"/>
      <c r="BB70" s="98"/>
      <c r="BC70" s="112"/>
      <c r="IE70" s="28">
        <v>1</v>
      </c>
      <c r="IF70" s="28" t="s">
        <v>32</v>
      </c>
      <c r="IG70" s="28" t="s">
        <v>33</v>
      </c>
      <c r="IH70" s="28">
        <v>10</v>
      </c>
      <c r="II70" s="28" t="s">
        <v>34</v>
      </c>
    </row>
    <row r="71" spans="1:243" s="27" customFormat="1" ht="26.25" customHeight="1">
      <c r="A71" s="133">
        <v>18.11</v>
      </c>
      <c r="B71" s="80" t="s">
        <v>160</v>
      </c>
      <c r="C71" s="61" t="s">
        <v>109</v>
      </c>
      <c r="D71" s="79">
        <v>2</v>
      </c>
      <c r="E71" s="55" t="s">
        <v>58</v>
      </c>
      <c r="F71" s="50"/>
      <c r="G71" s="29"/>
      <c r="H71" s="29"/>
      <c r="I71" s="19" t="s">
        <v>36</v>
      </c>
      <c r="J71" s="21">
        <f aca="true" t="shared" si="4" ref="J71:J79">IF(I71="Less(-)",-1,1)</f>
        <v>1</v>
      </c>
      <c r="K71" s="22" t="s">
        <v>42</v>
      </c>
      <c r="L71" s="22" t="s">
        <v>7</v>
      </c>
      <c r="M71" s="90"/>
      <c r="N71" s="45"/>
      <c r="O71" s="45"/>
      <c r="P71" s="49"/>
      <c r="Q71" s="45"/>
      <c r="R71" s="45"/>
      <c r="S71" s="46"/>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51"/>
      <c r="AV71" s="47"/>
      <c r="AW71" s="47"/>
      <c r="AX71" s="47"/>
      <c r="AY71" s="47"/>
      <c r="AZ71" s="47"/>
      <c r="BA71" s="94">
        <f aca="true" t="shared" si="5" ref="BA71:BA79">total_amount_ba($B$2,$D$2,D71,F71,J71,K71,M71)</f>
        <v>0</v>
      </c>
      <c r="BB71" s="94">
        <f aca="true" t="shared" si="6" ref="BB71:BB79">BA71+SUM(N71:AZ71)</f>
        <v>0</v>
      </c>
      <c r="BC71" s="112" t="str">
        <f aca="true" t="shared" si="7" ref="BC71:BC80">SpellNumber(L71,BA71)</f>
        <v>INR Zero Only</v>
      </c>
      <c r="IE71" s="28">
        <v>1.02</v>
      </c>
      <c r="IF71" s="28" t="s">
        <v>37</v>
      </c>
      <c r="IG71" s="28" t="s">
        <v>38</v>
      </c>
      <c r="IH71" s="28">
        <v>213</v>
      </c>
      <c r="II71" s="28" t="s">
        <v>35</v>
      </c>
    </row>
    <row r="72" spans="1:243" s="27" customFormat="1" ht="26.25" customHeight="1">
      <c r="A72" s="133">
        <v>18.12</v>
      </c>
      <c r="B72" s="80" t="s">
        <v>161</v>
      </c>
      <c r="C72" s="61" t="s">
        <v>110</v>
      </c>
      <c r="D72" s="79">
        <v>4</v>
      </c>
      <c r="E72" s="55" t="s">
        <v>58</v>
      </c>
      <c r="F72" s="50"/>
      <c r="G72" s="29"/>
      <c r="H72" s="29"/>
      <c r="I72" s="19" t="s">
        <v>36</v>
      </c>
      <c r="J72" s="21">
        <f t="shared" si="4"/>
        <v>1</v>
      </c>
      <c r="K72" s="22" t="s">
        <v>42</v>
      </c>
      <c r="L72" s="22" t="s">
        <v>7</v>
      </c>
      <c r="M72" s="90"/>
      <c r="N72" s="45"/>
      <c r="O72" s="45"/>
      <c r="P72" s="49"/>
      <c r="Q72" s="45"/>
      <c r="R72" s="45"/>
      <c r="S72" s="46"/>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51"/>
      <c r="AV72" s="47"/>
      <c r="AW72" s="47"/>
      <c r="AX72" s="47"/>
      <c r="AY72" s="47"/>
      <c r="AZ72" s="47"/>
      <c r="BA72" s="94">
        <f t="shared" si="5"/>
        <v>0</v>
      </c>
      <c r="BB72" s="94">
        <f t="shared" si="6"/>
        <v>0</v>
      </c>
      <c r="BC72" s="112" t="str">
        <f t="shared" si="7"/>
        <v>INR Zero Only</v>
      </c>
      <c r="IE72" s="28">
        <v>1.02</v>
      </c>
      <c r="IF72" s="28" t="s">
        <v>37</v>
      </c>
      <c r="IG72" s="28" t="s">
        <v>38</v>
      </c>
      <c r="IH72" s="28">
        <v>213</v>
      </c>
      <c r="II72" s="28" t="s">
        <v>35</v>
      </c>
    </row>
    <row r="73" spans="1:243" s="27" customFormat="1" ht="26.25" customHeight="1">
      <c r="A73" s="133">
        <v>18.13</v>
      </c>
      <c r="B73" s="80" t="s">
        <v>162</v>
      </c>
      <c r="C73" s="61" t="s">
        <v>113</v>
      </c>
      <c r="D73" s="79">
        <v>4</v>
      </c>
      <c r="E73" s="55" t="s">
        <v>58</v>
      </c>
      <c r="F73" s="50"/>
      <c r="G73" s="29"/>
      <c r="H73" s="29"/>
      <c r="I73" s="19" t="s">
        <v>36</v>
      </c>
      <c r="J73" s="21">
        <f t="shared" si="4"/>
        <v>1</v>
      </c>
      <c r="K73" s="22" t="s">
        <v>42</v>
      </c>
      <c r="L73" s="22" t="s">
        <v>7</v>
      </c>
      <c r="M73" s="90"/>
      <c r="N73" s="45"/>
      <c r="O73" s="45"/>
      <c r="P73" s="49"/>
      <c r="Q73" s="45"/>
      <c r="R73" s="45"/>
      <c r="S73" s="46"/>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51"/>
      <c r="AV73" s="47"/>
      <c r="AW73" s="47"/>
      <c r="AX73" s="47"/>
      <c r="AY73" s="47"/>
      <c r="AZ73" s="47"/>
      <c r="BA73" s="94">
        <f t="shared" si="5"/>
        <v>0</v>
      </c>
      <c r="BB73" s="94">
        <f t="shared" si="6"/>
        <v>0</v>
      </c>
      <c r="BC73" s="112" t="str">
        <f t="shared" si="7"/>
        <v>INR Zero Only</v>
      </c>
      <c r="IE73" s="28">
        <v>1.02</v>
      </c>
      <c r="IF73" s="28" t="s">
        <v>37</v>
      </c>
      <c r="IG73" s="28" t="s">
        <v>38</v>
      </c>
      <c r="IH73" s="28">
        <v>213</v>
      </c>
      <c r="II73" s="28" t="s">
        <v>35</v>
      </c>
    </row>
    <row r="74" spans="1:243" s="27" customFormat="1" ht="26.25" customHeight="1">
      <c r="A74" s="54">
        <v>18.2</v>
      </c>
      <c r="B74" s="83" t="s">
        <v>193</v>
      </c>
      <c r="C74" s="61" t="s">
        <v>125</v>
      </c>
      <c r="D74" s="79">
        <v>9</v>
      </c>
      <c r="E74" s="55" t="s">
        <v>58</v>
      </c>
      <c r="F74" s="50"/>
      <c r="G74" s="29"/>
      <c r="H74" s="29"/>
      <c r="I74" s="19" t="s">
        <v>36</v>
      </c>
      <c r="J74" s="21">
        <f t="shared" si="4"/>
        <v>1</v>
      </c>
      <c r="K74" s="22" t="s">
        <v>42</v>
      </c>
      <c r="L74" s="22" t="s">
        <v>7</v>
      </c>
      <c r="M74" s="90"/>
      <c r="N74" s="45"/>
      <c r="O74" s="45"/>
      <c r="P74" s="49"/>
      <c r="Q74" s="45"/>
      <c r="R74" s="45"/>
      <c r="S74" s="46"/>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51"/>
      <c r="AV74" s="47"/>
      <c r="AW74" s="47"/>
      <c r="AX74" s="47"/>
      <c r="AY74" s="47"/>
      <c r="AZ74" s="47"/>
      <c r="BA74" s="94">
        <f t="shared" si="5"/>
        <v>0</v>
      </c>
      <c r="BB74" s="94">
        <f t="shared" si="6"/>
        <v>0</v>
      </c>
      <c r="BC74" s="112" t="str">
        <f t="shared" si="7"/>
        <v>INR Zero Only</v>
      </c>
      <c r="IE74" s="28">
        <v>1.02</v>
      </c>
      <c r="IF74" s="28" t="s">
        <v>37</v>
      </c>
      <c r="IG74" s="28" t="s">
        <v>38</v>
      </c>
      <c r="IH74" s="28">
        <v>213</v>
      </c>
      <c r="II74" s="28" t="s">
        <v>35</v>
      </c>
    </row>
    <row r="75" spans="1:243" s="27" customFormat="1" ht="26.25" customHeight="1">
      <c r="A75" s="54">
        <v>18.3</v>
      </c>
      <c r="B75" s="83" t="s">
        <v>194</v>
      </c>
      <c r="C75" s="61" t="s">
        <v>126</v>
      </c>
      <c r="D75" s="79">
        <v>24</v>
      </c>
      <c r="E75" s="55" t="s">
        <v>58</v>
      </c>
      <c r="F75" s="50"/>
      <c r="G75" s="29"/>
      <c r="H75" s="29"/>
      <c r="I75" s="19" t="s">
        <v>36</v>
      </c>
      <c r="J75" s="21">
        <f t="shared" si="4"/>
        <v>1</v>
      </c>
      <c r="K75" s="22" t="s">
        <v>42</v>
      </c>
      <c r="L75" s="22" t="s">
        <v>7</v>
      </c>
      <c r="M75" s="90"/>
      <c r="N75" s="45"/>
      <c r="O75" s="45"/>
      <c r="P75" s="49"/>
      <c r="Q75" s="45"/>
      <c r="R75" s="45"/>
      <c r="S75" s="46"/>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51"/>
      <c r="AV75" s="47"/>
      <c r="AW75" s="47"/>
      <c r="AX75" s="47"/>
      <c r="AY75" s="47"/>
      <c r="AZ75" s="47"/>
      <c r="BA75" s="94">
        <f t="shared" si="5"/>
        <v>0</v>
      </c>
      <c r="BB75" s="94">
        <f t="shared" si="6"/>
        <v>0</v>
      </c>
      <c r="BC75" s="112" t="str">
        <f t="shared" si="7"/>
        <v>INR Zero Only</v>
      </c>
      <c r="IE75" s="28">
        <v>1.02</v>
      </c>
      <c r="IF75" s="28" t="s">
        <v>37</v>
      </c>
      <c r="IG75" s="28" t="s">
        <v>38</v>
      </c>
      <c r="IH75" s="28">
        <v>213</v>
      </c>
      <c r="II75" s="28" t="s">
        <v>35</v>
      </c>
    </row>
    <row r="76" spans="1:243" s="27" customFormat="1" ht="26.25" customHeight="1">
      <c r="A76" s="54">
        <v>18.4</v>
      </c>
      <c r="B76" s="83" t="s">
        <v>195</v>
      </c>
      <c r="C76" s="61" t="s">
        <v>200</v>
      </c>
      <c r="D76" s="79">
        <v>6</v>
      </c>
      <c r="E76" s="55" t="s">
        <v>58</v>
      </c>
      <c r="F76" s="50"/>
      <c r="G76" s="29"/>
      <c r="H76" s="29"/>
      <c r="I76" s="19" t="s">
        <v>36</v>
      </c>
      <c r="J76" s="21">
        <f t="shared" si="4"/>
        <v>1</v>
      </c>
      <c r="K76" s="22" t="s">
        <v>42</v>
      </c>
      <c r="L76" s="22" t="s">
        <v>7</v>
      </c>
      <c r="M76" s="90"/>
      <c r="N76" s="45"/>
      <c r="O76" s="45"/>
      <c r="P76" s="49"/>
      <c r="Q76" s="45"/>
      <c r="R76" s="45"/>
      <c r="S76" s="46"/>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51"/>
      <c r="AV76" s="47"/>
      <c r="AW76" s="47"/>
      <c r="AX76" s="47"/>
      <c r="AY76" s="47"/>
      <c r="AZ76" s="47"/>
      <c r="BA76" s="94">
        <f t="shared" si="5"/>
        <v>0</v>
      </c>
      <c r="BB76" s="94">
        <f t="shared" si="6"/>
        <v>0</v>
      </c>
      <c r="BC76" s="112" t="str">
        <f t="shared" si="7"/>
        <v>INR Zero Only</v>
      </c>
      <c r="IE76" s="28">
        <v>1.02</v>
      </c>
      <c r="IF76" s="28" t="s">
        <v>37</v>
      </c>
      <c r="IG76" s="28" t="s">
        <v>38</v>
      </c>
      <c r="IH76" s="28">
        <v>213</v>
      </c>
      <c r="II76" s="28" t="s">
        <v>35</v>
      </c>
    </row>
    <row r="77" spans="1:243" s="27" customFormat="1" ht="26.25" customHeight="1">
      <c r="A77" s="54">
        <v>18.5</v>
      </c>
      <c r="B77" s="83" t="s">
        <v>196</v>
      </c>
      <c r="C77" s="61" t="s">
        <v>201</v>
      </c>
      <c r="D77" s="79">
        <v>6</v>
      </c>
      <c r="E77" s="55" t="s">
        <v>58</v>
      </c>
      <c r="F77" s="50"/>
      <c r="G77" s="29"/>
      <c r="H77" s="29"/>
      <c r="I77" s="19" t="s">
        <v>36</v>
      </c>
      <c r="J77" s="21">
        <f t="shared" si="4"/>
        <v>1</v>
      </c>
      <c r="K77" s="22" t="s">
        <v>42</v>
      </c>
      <c r="L77" s="22" t="s">
        <v>7</v>
      </c>
      <c r="M77" s="90"/>
      <c r="N77" s="45"/>
      <c r="O77" s="45"/>
      <c r="P77" s="49"/>
      <c r="Q77" s="45"/>
      <c r="R77" s="45"/>
      <c r="S77" s="46"/>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51"/>
      <c r="AV77" s="47"/>
      <c r="AW77" s="47"/>
      <c r="AX77" s="47"/>
      <c r="AY77" s="47"/>
      <c r="AZ77" s="47"/>
      <c r="BA77" s="94">
        <f t="shared" si="5"/>
        <v>0</v>
      </c>
      <c r="BB77" s="94">
        <f t="shared" si="6"/>
        <v>0</v>
      </c>
      <c r="BC77" s="112" t="str">
        <f t="shared" si="7"/>
        <v>INR Zero Only</v>
      </c>
      <c r="IE77" s="28">
        <v>1.02</v>
      </c>
      <c r="IF77" s="28" t="s">
        <v>37</v>
      </c>
      <c r="IG77" s="28" t="s">
        <v>38</v>
      </c>
      <c r="IH77" s="28">
        <v>213</v>
      </c>
      <c r="II77" s="28" t="s">
        <v>35</v>
      </c>
    </row>
    <row r="78" spans="1:243" s="27" customFormat="1" ht="26.25" customHeight="1">
      <c r="A78" s="54">
        <v>18.6</v>
      </c>
      <c r="B78" s="83" t="s">
        <v>197</v>
      </c>
      <c r="C78" s="61" t="s">
        <v>202</v>
      </c>
      <c r="D78" s="79">
        <v>9</v>
      </c>
      <c r="E78" s="55" t="s">
        <v>58</v>
      </c>
      <c r="F78" s="50"/>
      <c r="G78" s="29"/>
      <c r="H78" s="29"/>
      <c r="I78" s="19" t="s">
        <v>36</v>
      </c>
      <c r="J78" s="21">
        <f t="shared" si="4"/>
        <v>1</v>
      </c>
      <c r="K78" s="22" t="s">
        <v>42</v>
      </c>
      <c r="L78" s="22" t="s">
        <v>7</v>
      </c>
      <c r="M78" s="90"/>
      <c r="N78" s="45"/>
      <c r="O78" s="45"/>
      <c r="P78" s="49"/>
      <c r="Q78" s="45"/>
      <c r="R78" s="45"/>
      <c r="S78" s="46"/>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51"/>
      <c r="AV78" s="47"/>
      <c r="AW78" s="47"/>
      <c r="AX78" s="47"/>
      <c r="AY78" s="47"/>
      <c r="AZ78" s="47"/>
      <c r="BA78" s="94">
        <f t="shared" si="5"/>
        <v>0</v>
      </c>
      <c r="BB78" s="94">
        <f t="shared" si="6"/>
        <v>0</v>
      </c>
      <c r="BC78" s="112" t="str">
        <f t="shared" si="7"/>
        <v>INR Zero Only</v>
      </c>
      <c r="IE78" s="28">
        <v>1.02</v>
      </c>
      <c r="IF78" s="28" t="s">
        <v>37</v>
      </c>
      <c r="IG78" s="28" t="s">
        <v>38</v>
      </c>
      <c r="IH78" s="28">
        <v>213</v>
      </c>
      <c r="II78" s="28" t="s">
        <v>35</v>
      </c>
    </row>
    <row r="79" spans="1:243" s="27" customFormat="1" ht="26.25" customHeight="1">
      <c r="A79" s="54">
        <v>18.7</v>
      </c>
      <c r="B79" s="83" t="s">
        <v>198</v>
      </c>
      <c r="C79" s="61" t="s">
        <v>203</v>
      </c>
      <c r="D79" s="79">
        <v>2</v>
      </c>
      <c r="E79" s="55" t="s">
        <v>58</v>
      </c>
      <c r="F79" s="50"/>
      <c r="G79" s="29"/>
      <c r="H79" s="29"/>
      <c r="I79" s="19" t="s">
        <v>36</v>
      </c>
      <c r="J79" s="21">
        <f t="shared" si="4"/>
        <v>1</v>
      </c>
      <c r="K79" s="22" t="s">
        <v>42</v>
      </c>
      <c r="L79" s="22" t="s">
        <v>7</v>
      </c>
      <c r="M79" s="90"/>
      <c r="N79" s="45"/>
      <c r="O79" s="45"/>
      <c r="P79" s="49"/>
      <c r="Q79" s="45"/>
      <c r="R79" s="45"/>
      <c r="S79" s="46"/>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51"/>
      <c r="AV79" s="47"/>
      <c r="AW79" s="47"/>
      <c r="AX79" s="47"/>
      <c r="AY79" s="47"/>
      <c r="AZ79" s="47"/>
      <c r="BA79" s="94">
        <f t="shared" si="5"/>
        <v>0</v>
      </c>
      <c r="BB79" s="94">
        <f t="shared" si="6"/>
        <v>0</v>
      </c>
      <c r="BC79" s="112" t="str">
        <f t="shared" si="7"/>
        <v>INR Zero Only</v>
      </c>
      <c r="IE79" s="28">
        <v>1.02</v>
      </c>
      <c r="IF79" s="28" t="s">
        <v>37</v>
      </c>
      <c r="IG79" s="28" t="s">
        <v>38</v>
      </c>
      <c r="IH79" s="28">
        <v>213</v>
      </c>
      <c r="II79" s="28" t="s">
        <v>35</v>
      </c>
    </row>
    <row r="80" spans="1:243" s="27" customFormat="1" ht="33" customHeight="1">
      <c r="A80" s="65" t="s">
        <v>40</v>
      </c>
      <c r="B80" s="66"/>
      <c r="C80" s="73"/>
      <c r="D80" s="95"/>
      <c r="E80" s="74"/>
      <c r="F80" s="75"/>
      <c r="G80" s="75"/>
      <c r="H80" s="76"/>
      <c r="I80" s="76"/>
      <c r="J80" s="76"/>
      <c r="K80" s="76"/>
      <c r="L80" s="77"/>
      <c r="M80" s="91"/>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95">
        <f>SUM(BA14:BA79)</f>
        <v>0</v>
      </c>
      <c r="BB80" s="95">
        <f>SUM(BB14:BB14)</f>
        <v>0</v>
      </c>
      <c r="BC80" s="112" t="str">
        <f t="shared" si="7"/>
        <v> Zero Only</v>
      </c>
      <c r="IE80" s="28">
        <v>4</v>
      </c>
      <c r="IF80" s="28" t="s">
        <v>37</v>
      </c>
      <c r="IG80" s="28" t="s">
        <v>39</v>
      </c>
      <c r="IH80" s="28">
        <v>10</v>
      </c>
      <c r="II80" s="28" t="s">
        <v>35</v>
      </c>
    </row>
    <row r="81" spans="1:243" s="36" customFormat="1" ht="39" customHeight="1" hidden="1">
      <c r="A81" s="66" t="s">
        <v>44</v>
      </c>
      <c r="B81" s="67"/>
      <c r="C81" s="62"/>
      <c r="D81" s="105"/>
      <c r="E81" s="63" t="s">
        <v>41</v>
      </c>
      <c r="F81" s="43"/>
      <c r="G81" s="31"/>
      <c r="H81" s="32"/>
      <c r="I81" s="32"/>
      <c r="J81" s="32"/>
      <c r="K81" s="33"/>
      <c r="L81" s="34"/>
      <c r="M81" s="88"/>
      <c r="O81" s="27"/>
      <c r="P81" s="27"/>
      <c r="Q81" s="27"/>
      <c r="R81" s="27"/>
      <c r="S81" s="27"/>
      <c r="BA81" s="96">
        <f>IF(ISBLANK(F81),0,IF(E81="Excess (+)",ROUND(BA80+(BA80*F81),2),IF(E81="Less (-)",ROUND(BA80+(BA80*F81*(-1)),2),0)))</f>
        <v>0</v>
      </c>
      <c r="BB81" s="99">
        <f>ROUND(BA81,0)</f>
        <v>0</v>
      </c>
      <c r="BC81" s="112" t="str">
        <f>SpellNumber(L81,BB81)</f>
        <v> Zero Only</v>
      </c>
      <c r="IE81" s="37"/>
      <c r="IF81" s="37"/>
      <c r="IG81" s="37"/>
      <c r="IH81" s="37"/>
      <c r="II81" s="37"/>
    </row>
    <row r="82" spans="1:243" s="36" customFormat="1" ht="37.5" customHeight="1">
      <c r="A82" s="65" t="s">
        <v>43</v>
      </c>
      <c r="B82" s="65"/>
      <c r="C82" s="161" t="str">
        <f>BC80</f>
        <v> Zero Only</v>
      </c>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3"/>
      <c r="IE82" s="37"/>
      <c r="IF82" s="37"/>
      <c r="IG82" s="37"/>
      <c r="IH82" s="37"/>
      <c r="II82" s="37"/>
    </row>
    <row r="83" spans="3:243" s="14" customFormat="1" ht="14.25">
      <c r="C83" s="60"/>
      <c r="D83" s="106"/>
      <c r="E83" s="60"/>
      <c r="F83" s="38"/>
      <c r="G83" s="38"/>
      <c r="H83" s="38"/>
      <c r="I83" s="38"/>
      <c r="J83" s="38"/>
      <c r="K83" s="38"/>
      <c r="L83" s="38"/>
      <c r="M83" s="60"/>
      <c r="O83" s="38"/>
      <c r="BA83" s="97"/>
      <c r="BB83" s="11"/>
      <c r="BC83" s="60"/>
      <c r="IE83" s="15"/>
      <c r="IF83" s="15"/>
      <c r="IG83" s="15"/>
      <c r="IH83" s="15"/>
      <c r="II83" s="15"/>
    </row>
  </sheetData>
  <sheetProtection password="CE88" sheet="1"/>
  <mergeCells count="8">
    <mergeCell ref="A9:BC9"/>
    <mergeCell ref="C82:BC82"/>
    <mergeCell ref="A1:L1"/>
    <mergeCell ref="A4:BC4"/>
    <mergeCell ref="A5:BC5"/>
    <mergeCell ref="A6:BC6"/>
    <mergeCell ref="A7:BC7"/>
    <mergeCell ref="B8:BC8"/>
  </mergeCells>
  <dataValidations count="21">
    <dataValidation type="decimal" allowBlank="1" showInputMessage="1" showErrorMessage="1" promptTitle="Rate Entry" prompt="Please enter the Inspection Charges in Rupees for this item. " errorTitle="Invaid Entry" error="Only Numeric Values are allowed. " sqref="Q13:Q7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9">
      <formula1>0</formula1>
      <formula2>999999999999999</formula2>
    </dataValidation>
    <dataValidation type="list" showInputMessage="1" showErrorMessage="1" sqref="I13:I79">
      <formula1>"Excess(+), Less(-)"</formula1>
    </dataValidation>
    <dataValidation allowBlank="1" showInputMessage="1" showErrorMessage="1" promptTitle="Addition / Deduction" prompt="Please Choose the correct One" sqref="J13:J79"/>
    <dataValidation type="list" allowBlank="1" showInputMessage="1" showErrorMessage="1" sqref="K13:K79">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79">
      <formula1>0</formula1>
      <formula2>999999999999999</formula2>
    </dataValidation>
    <dataValidation allowBlank="1" showInputMessage="1" showErrorMessage="1" promptTitle="Itemcode/Make" prompt="Please enter text" sqref="C13:C79"/>
    <dataValidation type="list" allowBlank="1" showInputMessage="1" showErrorMessage="1" sqref="L55 L56 L57 L58 L59 L60 L61 L62 L63 L64 L65 L66 L67 L68 L69 L70 L71 L72 L73 L74 L75 L76 L77 L78 L13 L14 L15 L16 L17 L18 L19 L20 L21 L22 L23 L24 L25 L26 L27 L28 L29 L30 L31 L32 L33 L34 L35 L36 L37 L38 L39 L40 L41 L42 L43 L44 L45 L46 L47 L48 L49 L50 L51 L52 L53 L54 L79">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56 F13:F79 D58:D79">
      <formula1>0</formula1>
      <formula2>999999999999999</formula2>
    </dataValidation>
    <dataValidation allowBlank="1" showInputMessage="1" showErrorMessage="1" promptTitle="Units" prompt="Please enter Units in text" sqref="E13:E56 E58:E79"/>
    <dataValidation type="decimal" allowBlank="1" showInputMessage="1" showErrorMessage="1" errorTitle="Invalid Entry" error="Only Numeric Values are allowed. " sqref="A13:A56 A58:A7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2:M33 M14:M15 M43:M44 M20:M21 M51:M52 M23:M25 M30 M27:M28 M17:M18 M46:M49 M54:M57 M35:M41 M59:M62 M64:M68 M71:M79">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8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1">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81">
      <formula1>IF(E81&lt;&gt;"Select",0,-1)</formula1>
      <formula2>IF(E81&lt;&gt;"Select",99.99,-1)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1">
      <formula1>0</formula1>
      <formula2>IF(E81&lt;&gt;"Select",99.9,0)</formula2>
    </dataValidation>
    <dataValidation type="list" showInputMessage="1" showErrorMessage="1" promptTitle="Less or Excess" prompt="Please select either LESS  ( - )  or  EXCESS  ( + )" errorTitle="Please enter valid values only" error="Please select either LESS ( - ) or  EXCESS  ( + )" sqref="E81">
      <formula1>IF(ISBLANK(F81),$A$3:$C$3,$B$3:$C$3)</formula1>
    </dataValidation>
  </dataValidations>
  <printOptions/>
  <pageMargins left="0.5511811023622047" right="0.31496062992125984" top="0.5905511811023623" bottom="0.5118110236220472" header="0.31496062992125984" footer="0.31496062992125984"/>
  <pageSetup fitToHeight="0"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codeName="Sheet18">
    <tabColor theme="4" tint="-0.4999699890613556"/>
    <pageSetUpPr fitToPage="1"/>
  </sheetPr>
  <dimension ref="A1:II59"/>
  <sheetViews>
    <sheetView showGridLines="0" zoomScale="80" zoomScaleNormal="80" zoomScalePageLayoutView="0" workbookViewId="0" topLeftCell="A1">
      <selection activeCell="A6" sqref="A6:BC6"/>
    </sheetView>
  </sheetViews>
  <sheetFormatPr defaultColWidth="9.140625" defaultRowHeight="15"/>
  <cols>
    <col min="1" max="1" width="13.8515625" style="38" customWidth="1"/>
    <col min="2" max="2" width="75.57421875" style="38" customWidth="1"/>
    <col min="3" max="3" width="10.140625" style="60" hidden="1" customWidth="1"/>
    <col min="4" max="4" width="14.57421875" style="60" customWidth="1"/>
    <col min="5" max="5" width="13.8515625" style="60" customWidth="1"/>
    <col min="6" max="6" width="14.421875" style="38" hidden="1" customWidth="1"/>
    <col min="7" max="7" width="14.140625" style="38" hidden="1" customWidth="1"/>
    <col min="8" max="9" width="12.140625" style="38" hidden="1" customWidth="1"/>
    <col min="10" max="10" width="9.00390625" style="38" hidden="1" customWidth="1"/>
    <col min="11" max="11" width="19.57421875" style="38" hidden="1" customWidth="1"/>
    <col min="12" max="12" width="14.28125" style="38" hidden="1" customWidth="1"/>
    <col min="13" max="13" width="26.421875" style="38" customWidth="1"/>
    <col min="14" max="14" width="15.28125" style="39" hidden="1" customWidth="1"/>
    <col min="15" max="15" width="14.28125" style="38" hidden="1" customWidth="1"/>
    <col min="16" max="16" width="17.28125" style="38" hidden="1" customWidth="1"/>
    <col min="17" max="17" width="18.421875" style="38" hidden="1" customWidth="1"/>
    <col min="18" max="18" width="17.421875" style="38" hidden="1" customWidth="1"/>
    <col min="19" max="19" width="14.7109375" style="38" hidden="1" customWidth="1"/>
    <col min="20" max="20" width="14.8515625" style="38" hidden="1" customWidth="1"/>
    <col min="21" max="21" width="16.421875" style="38" hidden="1" customWidth="1"/>
    <col min="22" max="22" width="13.00390625" style="38" hidden="1" customWidth="1"/>
    <col min="23" max="51" width="9.140625" style="38" hidden="1" customWidth="1"/>
    <col min="52" max="52" width="10.28125" style="38" hidden="1" customWidth="1"/>
    <col min="53" max="53" width="20.28125" style="38" customWidth="1"/>
    <col min="54" max="54" width="18.8515625" style="38" hidden="1" customWidth="1"/>
    <col min="55" max="55" width="43.57421875" style="113" customWidth="1"/>
    <col min="56" max="238" width="9.140625" style="38" customWidth="1"/>
    <col min="239" max="243" width="9.140625" style="40" customWidth="1"/>
    <col min="244" max="16384" width="9.140625" style="38" customWidth="1"/>
  </cols>
  <sheetData>
    <row r="1" spans="1:243" s="1" customFormat="1" ht="25.5" customHeight="1">
      <c r="A1" s="164" t="str">
        <f>B2&amp;" BoQ"</f>
        <v>Item Rate BoQ</v>
      </c>
      <c r="B1" s="164"/>
      <c r="C1" s="164"/>
      <c r="D1" s="164"/>
      <c r="E1" s="164"/>
      <c r="F1" s="164"/>
      <c r="G1" s="164"/>
      <c r="H1" s="164"/>
      <c r="I1" s="164"/>
      <c r="J1" s="164"/>
      <c r="K1" s="164"/>
      <c r="L1" s="164"/>
      <c r="O1" s="2"/>
      <c r="P1" s="2"/>
      <c r="Q1" s="3"/>
      <c r="BC1" s="56"/>
      <c r="IE1" s="3"/>
      <c r="IF1" s="3"/>
      <c r="IG1" s="3"/>
      <c r="IH1" s="3"/>
      <c r="II1" s="3"/>
    </row>
    <row r="2" spans="1:55" s="1" customFormat="1" ht="25.5" customHeight="1" hidden="1">
      <c r="A2" s="4" t="s">
        <v>3</v>
      </c>
      <c r="B2" s="4" t="s">
        <v>4</v>
      </c>
      <c r="C2" s="44" t="s">
        <v>5</v>
      </c>
      <c r="D2" s="44" t="s">
        <v>6</v>
      </c>
      <c r="E2" s="4" t="s">
        <v>7</v>
      </c>
      <c r="J2" s="5"/>
      <c r="K2" s="5"/>
      <c r="L2" s="5"/>
      <c r="O2" s="2"/>
      <c r="P2" s="2"/>
      <c r="Q2" s="3"/>
      <c r="BC2" s="56"/>
    </row>
    <row r="3" spans="1:243" s="1" customFormat="1" ht="30" customHeight="1" hidden="1">
      <c r="A3" s="1" t="s">
        <v>8</v>
      </c>
      <c r="C3" s="56" t="s">
        <v>9</v>
      </c>
      <c r="D3" s="56"/>
      <c r="E3" s="56"/>
      <c r="BC3" s="56"/>
      <c r="IE3" s="3"/>
      <c r="IF3" s="3"/>
      <c r="IG3" s="3"/>
      <c r="IH3" s="3"/>
      <c r="II3" s="3"/>
    </row>
    <row r="4" spans="1:243" s="6" customFormat="1" ht="24" customHeight="1">
      <c r="A4" s="165" t="s">
        <v>187</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IE4" s="7"/>
      <c r="IF4" s="7"/>
      <c r="IG4" s="7"/>
      <c r="IH4" s="7"/>
      <c r="II4" s="7"/>
    </row>
    <row r="5" spans="1:243" s="6" customFormat="1" ht="36" customHeight="1">
      <c r="A5" s="165" t="s">
        <v>212</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IE5" s="7"/>
      <c r="IF5" s="7"/>
      <c r="IG5" s="7"/>
      <c r="IH5" s="7"/>
      <c r="II5" s="7"/>
    </row>
    <row r="6" spans="1:243" s="6" customFormat="1" ht="26.25" customHeight="1">
      <c r="A6" s="165" t="s">
        <v>56</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IE6" s="7"/>
      <c r="IF6" s="7"/>
      <c r="IG6" s="7"/>
      <c r="IH6" s="7"/>
      <c r="II6" s="7"/>
    </row>
    <row r="7" spans="1:243" s="6" customFormat="1" ht="29.25" customHeight="1" hidden="1">
      <c r="A7" s="166" t="s">
        <v>10</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IE7" s="7"/>
      <c r="IF7" s="7"/>
      <c r="IG7" s="7"/>
      <c r="IH7" s="7"/>
      <c r="II7" s="7"/>
    </row>
    <row r="8" spans="1:243" s="9" customFormat="1" ht="62.25" customHeight="1">
      <c r="A8" s="8" t="s">
        <v>45</v>
      </c>
      <c r="B8" s="167"/>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9"/>
      <c r="IE8" s="10"/>
      <c r="IF8" s="10"/>
      <c r="IG8" s="10"/>
      <c r="IH8" s="10"/>
      <c r="II8" s="10"/>
    </row>
    <row r="9" spans="1:243" s="11" customFormat="1" ht="61.5" customHeight="1">
      <c r="A9" s="158" t="s">
        <v>163</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60"/>
      <c r="IE9" s="12"/>
      <c r="IF9" s="12"/>
      <c r="IG9" s="12"/>
      <c r="IH9" s="12"/>
      <c r="II9" s="12"/>
    </row>
    <row r="10" spans="1:243" s="11" customFormat="1" ht="26.25" customHeight="1">
      <c r="A10" s="57" t="s">
        <v>11</v>
      </c>
      <c r="B10" s="57" t="s">
        <v>12</v>
      </c>
      <c r="C10" s="57" t="s">
        <v>12</v>
      </c>
      <c r="D10" s="57" t="s">
        <v>11</v>
      </c>
      <c r="E10" s="57" t="s">
        <v>12</v>
      </c>
      <c r="F10" s="57" t="s">
        <v>13</v>
      </c>
      <c r="G10" s="57" t="s">
        <v>13</v>
      </c>
      <c r="H10" s="57" t="s">
        <v>14</v>
      </c>
      <c r="I10" s="57" t="s">
        <v>12</v>
      </c>
      <c r="J10" s="57" t="s">
        <v>11</v>
      </c>
      <c r="K10" s="57" t="s">
        <v>15</v>
      </c>
      <c r="L10" s="57" t="s">
        <v>12</v>
      </c>
      <c r="M10" s="57" t="s">
        <v>11</v>
      </c>
      <c r="N10" s="57" t="s">
        <v>13</v>
      </c>
      <c r="O10" s="57" t="s">
        <v>13</v>
      </c>
      <c r="P10" s="57" t="s">
        <v>13</v>
      </c>
      <c r="Q10" s="57" t="s">
        <v>13</v>
      </c>
      <c r="R10" s="57" t="s">
        <v>14</v>
      </c>
      <c r="S10" s="57" t="s">
        <v>14</v>
      </c>
      <c r="T10" s="57" t="s">
        <v>13</v>
      </c>
      <c r="U10" s="57" t="s">
        <v>13</v>
      </c>
      <c r="V10" s="57" t="s">
        <v>13</v>
      </c>
      <c r="W10" s="57" t="s">
        <v>13</v>
      </c>
      <c r="X10" s="57" t="s">
        <v>14</v>
      </c>
      <c r="Y10" s="57" t="s">
        <v>14</v>
      </c>
      <c r="Z10" s="57" t="s">
        <v>13</v>
      </c>
      <c r="AA10" s="57" t="s">
        <v>13</v>
      </c>
      <c r="AB10" s="57" t="s">
        <v>13</v>
      </c>
      <c r="AC10" s="57" t="s">
        <v>13</v>
      </c>
      <c r="AD10" s="57" t="s">
        <v>14</v>
      </c>
      <c r="AE10" s="57" t="s">
        <v>14</v>
      </c>
      <c r="AF10" s="57" t="s">
        <v>13</v>
      </c>
      <c r="AG10" s="57" t="s">
        <v>13</v>
      </c>
      <c r="AH10" s="57" t="s">
        <v>13</v>
      </c>
      <c r="AI10" s="57" t="s">
        <v>13</v>
      </c>
      <c r="AJ10" s="57" t="s">
        <v>14</v>
      </c>
      <c r="AK10" s="57" t="s">
        <v>14</v>
      </c>
      <c r="AL10" s="57" t="s">
        <v>13</v>
      </c>
      <c r="AM10" s="57" t="s">
        <v>13</v>
      </c>
      <c r="AN10" s="57" t="s">
        <v>13</v>
      </c>
      <c r="AO10" s="57" t="s">
        <v>13</v>
      </c>
      <c r="AP10" s="57" t="s">
        <v>14</v>
      </c>
      <c r="AQ10" s="57" t="s">
        <v>14</v>
      </c>
      <c r="AR10" s="57" t="s">
        <v>13</v>
      </c>
      <c r="AS10" s="57" t="s">
        <v>13</v>
      </c>
      <c r="AT10" s="57" t="s">
        <v>11</v>
      </c>
      <c r="AU10" s="57" t="s">
        <v>11</v>
      </c>
      <c r="AV10" s="57" t="s">
        <v>14</v>
      </c>
      <c r="AW10" s="57" t="s">
        <v>14</v>
      </c>
      <c r="AX10" s="57" t="s">
        <v>11</v>
      </c>
      <c r="AY10" s="57" t="s">
        <v>11</v>
      </c>
      <c r="AZ10" s="57" t="s">
        <v>16</v>
      </c>
      <c r="BA10" s="57" t="s">
        <v>11</v>
      </c>
      <c r="BB10" s="57" t="s">
        <v>11</v>
      </c>
      <c r="BC10" s="57" t="s">
        <v>12</v>
      </c>
      <c r="IE10" s="12"/>
      <c r="IF10" s="12"/>
      <c r="IG10" s="12"/>
      <c r="IH10" s="12"/>
      <c r="II10" s="12"/>
    </row>
    <row r="11" spans="1:243" s="14" customFormat="1" ht="74.25" customHeight="1">
      <c r="A11" s="13" t="s">
        <v>0</v>
      </c>
      <c r="B11" s="13" t="s">
        <v>17</v>
      </c>
      <c r="C11" s="57" t="s">
        <v>1</v>
      </c>
      <c r="D11" s="57" t="s">
        <v>18</v>
      </c>
      <c r="E11" s="57" t="s">
        <v>19</v>
      </c>
      <c r="F11" s="13" t="s">
        <v>46</v>
      </c>
      <c r="G11" s="13"/>
      <c r="H11" s="13"/>
      <c r="I11" s="13" t="s">
        <v>20</v>
      </c>
      <c r="J11" s="13" t="s">
        <v>21</v>
      </c>
      <c r="K11" s="13" t="s">
        <v>22</v>
      </c>
      <c r="L11" s="13" t="s">
        <v>23</v>
      </c>
      <c r="M11" s="16" t="s">
        <v>115</v>
      </c>
      <c r="N11" s="13" t="s">
        <v>24</v>
      </c>
      <c r="O11" s="13" t="s">
        <v>25</v>
      </c>
      <c r="P11" s="13" t="s">
        <v>55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2" t="s">
        <v>116</v>
      </c>
      <c r="BB11" s="17" t="s">
        <v>30</v>
      </c>
      <c r="BC11" s="52" t="s">
        <v>31</v>
      </c>
      <c r="IE11" s="15"/>
      <c r="IF11" s="15"/>
      <c r="IG11" s="15"/>
      <c r="IH11" s="15"/>
      <c r="II11" s="15"/>
    </row>
    <row r="12" spans="1:243" s="14" customFormat="1" ht="13.5" hidden="1">
      <c r="A12" s="18">
        <v>1</v>
      </c>
      <c r="B12" s="18">
        <v>2</v>
      </c>
      <c r="C12" s="58">
        <v>3</v>
      </c>
      <c r="D12" s="58">
        <v>4</v>
      </c>
      <c r="E12" s="5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74.25" customHeight="1">
      <c r="A13" s="54">
        <v>1</v>
      </c>
      <c r="B13" s="68" t="s">
        <v>169</v>
      </c>
      <c r="C13" s="61" t="s">
        <v>120</v>
      </c>
      <c r="D13" s="53"/>
      <c r="E13" s="55"/>
      <c r="F13" s="19"/>
      <c r="G13" s="20"/>
      <c r="H13" s="20"/>
      <c r="I13" s="19"/>
      <c r="J13" s="21"/>
      <c r="K13" s="22"/>
      <c r="L13" s="22"/>
      <c r="M13" s="23"/>
      <c r="N13" s="24"/>
      <c r="O13" s="24"/>
      <c r="P13" s="64"/>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93"/>
      <c r="BB13" s="26"/>
      <c r="BC13" s="112"/>
      <c r="IE13" s="28">
        <v>1</v>
      </c>
      <c r="IF13" s="28" t="s">
        <v>32</v>
      </c>
      <c r="IG13" s="28" t="s">
        <v>33</v>
      </c>
      <c r="IH13" s="28">
        <v>10</v>
      </c>
      <c r="II13" s="28" t="s">
        <v>34</v>
      </c>
    </row>
    <row r="14" spans="1:243" s="27" customFormat="1" ht="26.25" customHeight="1">
      <c r="A14" s="135">
        <v>1.1</v>
      </c>
      <c r="B14" s="71" t="s">
        <v>130</v>
      </c>
      <c r="C14" s="61" t="s">
        <v>121</v>
      </c>
      <c r="D14" s="79">
        <v>1</v>
      </c>
      <c r="E14" s="55" t="s">
        <v>47</v>
      </c>
      <c r="F14" s="50"/>
      <c r="G14" s="29"/>
      <c r="H14" s="29"/>
      <c r="I14" s="19" t="s">
        <v>36</v>
      </c>
      <c r="J14" s="21">
        <f>IF(I14="Less(-)",-1,1)</f>
        <v>1</v>
      </c>
      <c r="K14" s="22" t="s">
        <v>42</v>
      </c>
      <c r="L14" s="22" t="s">
        <v>7</v>
      </c>
      <c r="M14" s="108"/>
      <c r="N14" s="45"/>
      <c r="O14" s="45"/>
      <c r="P14" s="49"/>
      <c r="Q14" s="45"/>
      <c r="R14" s="45"/>
      <c r="S14" s="46"/>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51"/>
      <c r="AV14" s="47"/>
      <c r="AW14" s="47"/>
      <c r="AX14" s="47"/>
      <c r="AY14" s="47"/>
      <c r="AZ14" s="47"/>
      <c r="BA14" s="94">
        <f>total_amount_ba($B$2,$D$2,D14,F14,J14,K14,M14)</f>
        <v>0</v>
      </c>
      <c r="BB14" s="48">
        <f>BA14+SUM(N14:AZ14)</f>
        <v>0</v>
      </c>
      <c r="BC14" s="112" t="str">
        <f>SpellNumber(L14,BA14)</f>
        <v>INR Zero Only</v>
      </c>
      <c r="IE14" s="28">
        <v>1.02</v>
      </c>
      <c r="IF14" s="28" t="s">
        <v>37</v>
      </c>
      <c r="IG14" s="28" t="s">
        <v>38</v>
      </c>
      <c r="IH14" s="28">
        <v>213</v>
      </c>
      <c r="II14" s="28" t="s">
        <v>35</v>
      </c>
    </row>
    <row r="15" spans="1:243" s="27" customFormat="1" ht="26.25" customHeight="1">
      <c r="A15" s="135">
        <v>1.2</v>
      </c>
      <c r="B15" s="71" t="s">
        <v>137</v>
      </c>
      <c r="C15" s="61" t="s">
        <v>122</v>
      </c>
      <c r="D15" s="79">
        <v>1</v>
      </c>
      <c r="E15" s="55" t="s">
        <v>47</v>
      </c>
      <c r="F15" s="50"/>
      <c r="G15" s="29"/>
      <c r="H15" s="29"/>
      <c r="I15" s="19" t="s">
        <v>36</v>
      </c>
      <c r="J15" s="21">
        <f>IF(I15="Less(-)",-1,1)</f>
        <v>1</v>
      </c>
      <c r="K15" s="22" t="s">
        <v>42</v>
      </c>
      <c r="L15" s="22" t="s">
        <v>7</v>
      </c>
      <c r="M15" s="108"/>
      <c r="N15" s="45"/>
      <c r="O15" s="45"/>
      <c r="P15" s="49"/>
      <c r="Q15" s="45"/>
      <c r="R15" s="45"/>
      <c r="S15" s="46"/>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51"/>
      <c r="AV15" s="47"/>
      <c r="AW15" s="47"/>
      <c r="AX15" s="47"/>
      <c r="AY15" s="47"/>
      <c r="AZ15" s="47"/>
      <c r="BA15" s="94">
        <f>total_amount_ba($B$2,$D$2,D15,F15,J15,K15,M15)</f>
        <v>0</v>
      </c>
      <c r="BB15" s="48">
        <f>BA15+SUM(N15:AZ15)</f>
        <v>0</v>
      </c>
      <c r="BC15" s="112" t="str">
        <f>SpellNumber(L15,BA15)</f>
        <v>INR Zero Only</v>
      </c>
      <c r="IE15" s="28">
        <v>1.02</v>
      </c>
      <c r="IF15" s="28" t="s">
        <v>37</v>
      </c>
      <c r="IG15" s="28" t="s">
        <v>38</v>
      </c>
      <c r="IH15" s="28">
        <v>213</v>
      </c>
      <c r="II15" s="28" t="s">
        <v>35</v>
      </c>
    </row>
    <row r="16" spans="1:243" s="27" customFormat="1" ht="42.75" customHeight="1">
      <c r="A16" s="54">
        <v>2</v>
      </c>
      <c r="B16" s="68" t="s">
        <v>170</v>
      </c>
      <c r="C16" s="61" t="s">
        <v>123</v>
      </c>
      <c r="D16" s="79"/>
      <c r="E16" s="55"/>
      <c r="F16" s="19"/>
      <c r="G16" s="20"/>
      <c r="H16" s="20"/>
      <c r="I16" s="19"/>
      <c r="J16" s="21"/>
      <c r="K16" s="22"/>
      <c r="L16" s="22"/>
      <c r="M16" s="109"/>
      <c r="N16" s="24"/>
      <c r="O16" s="24"/>
      <c r="P16" s="64"/>
      <c r="Q16" s="24"/>
      <c r="R16" s="24"/>
      <c r="S16" s="25"/>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93"/>
      <c r="BB16" s="26"/>
      <c r="BC16" s="112"/>
      <c r="IE16" s="28">
        <v>1</v>
      </c>
      <c r="IF16" s="28" t="s">
        <v>32</v>
      </c>
      <c r="IG16" s="28" t="s">
        <v>33</v>
      </c>
      <c r="IH16" s="28">
        <v>10</v>
      </c>
      <c r="II16" s="28" t="s">
        <v>34</v>
      </c>
    </row>
    <row r="17" spans="1:243" s="27" customFormat="1" ht="26.25" customHeight="1">
      <c r="A17" s="135">
        <v>2.1</v>
      </c>
      <c r="B17" s="71" t="s">
        <v>142</v>
      </c>
      <c r="C17" s="61" t="s">
        <v>124</v>
      </c>
      <c r="D17" s="79">
        <v>1</v>
      </c>
      <c r="E17" s="55" t="s">
        <v>47</v>
      </c>
      <c r="F17" s="50"/>
      <c r="G17" s="29"/>
      <c r="H17" s="29"/>
      <c r="I17" s="19" t="s">
        <v>36</v>
      </c>
      <c r="J17" s="21">
        <f>IF(I17="Less(-)",-1,1)</f>
        <v>1</v>
      </c>
      <c r="K17" s="22" t="s">
        <v>42</v>
      </c>
      <c r="L17" s="22" t="s">
        <v>7</v>
      </c>
      <c r="M17" s="108"/>
      <c r="N17" s="45"/>
      <c r="O17" s="45"/>
      <c r="P17" s="49"/>
      <c r="Q17" s="45"/>
      <c r="R17" s="45"/>
      <c r="S17" s="46"/>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51"/>
      <c r="AV17" s="47"/>
      <c r="AW17" s="47"/>
      <c r="AX17" s="47"/>
      <c r="AY17" s="47"/>
      <c r="AZ17" s="47"/>
      <c r="BA17" s="94">
        <f>total_amount_ba($B$2,$D$2,D17,F17,J17,K17,M17)</f>
        <v>0</v>
      </c>
      <c r="BB17" s="48">
        <f>BA17+SUM(N17:AZ17)</f>
        <v>0</v>
      </c>
      <c r="BC17" s="112" t="str">
        <f>SpellNumber(L17,BA17)</f>
        <v>INR Zero Only</v>
      </c>
      <c r="IE17" s="28">
        <v>1.02</v>
      </c>
      <c r="IF17" s="28" t="s">
        <v>37</v>
      </c>
      <c r="IG17" s="28" t="s">
        <v>38</v>
      </c>
      <c r="IH17" s="28">
        <v>213</v>
      </c>
      <c r="II17" s="28" t="s">
        <v>35</v>
      </c>
    </row>
    <row r="18" spans="1:243" s="27" customFormat="1" ht="26.25" customHeight="1">
      <c r="A18" s="135">
        <v>2.2</v>
      </c>
      <c r="B18" s="71" t="s">
        <v>144</v>
      </c>
      <c r="C18" s="61" t="s">
        <v>48</v>
      </c>
      <c r="D18" s="79">
        <v>1</v>
      </c>
      <c r="E18" s="55" t="s">
        <v>47</v>
      </c>
      <c r="F18" s="50"/>
      <c r="G18" s="29"/>
      <c r="H18" s="29"/>
      <c r="I18" s="19" t="s">
        <v>36</v>
      </c>
      <c r="J18" s="21">
        <f>IF(I18="Less(-)",-1,1)</f>
        <v>1</v>
      </c>
      <c r="K18" s="22" t="s">
        <v>42</v>
      </c>
      <c r="L18" s="22" t="s">
        <v>7</v>
      </c>
      <c r="M18" s="108"/>
      <c r="N18" s="45"/>
      <c r="O18" s="45"/>
      <c r="P18" s="49"/>
      <c r="Q18" s="45"/>
      <c r="R18" s="45"/>
      <c r="S18" s="46"/>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51"/>
      <c r="AV18" s="47"/>
      <c r="AW18" s="47"/>
      <c r="AX18" s="47"/>
      <c r="AY18" s="47"/>
      <c r="AZ18" s="47"/>
      <c r="BA18" s="94">
        <f>total_amount_ba($B$2,$D$2,D18,F18,J18,K18,M18)</f>
        <v>0</v>
      </c>
      <c r="BB18" s="48">
        <f>BA18+SUM(N18:AZ18)</f>
        <v>0</v>
      </c>
      <c r="BC18" s="112" t="str">
        <f>SpellNumber(L18,BA18)</f>
        <v>INR Zero Only</v>
      </c>
      <c r="IE18" s="28">
        <v>1.02</v>
      </c>
      <c r="IF18" s="28" t="s">
        <v>37</v>
      </c>
      <c r="IG18" s="28" t="s">
        <v>38</v>
      </c>
      <c r="IH18" s="28">
        <v>213</v>
      </c>
      <c r="II18" s="28" t="s">
        <v>35</v>
      </c>
    </row>
    <row r="19" spans="1:243" s="27" customFormat="1" ht="39.75" customHeight="1">
      <c r="A19" s="54">
        <v>3</v>
      </c>
      <c r="B19" s="78" t="s">
        <v>171</v>
      </c>
      <c r="C19" s="61" t="s">
        <v>49</v>
      </c>
      <c r="D19" s="79"/>
      <c r="E19" s="55"/>
      <c r="F19" s="19"/>
      <c r="G19" s="20"/>
      <c r="H19" s="20"/>
      <c r="I19" s="19"/>
      <c r="J19" s="21"/>
      <c r="K19" s="22"/>
      <c r="L19" s="22"/>
      <c r="M19" s="109"/>
      <c r="N19" s="24"/>
      <c r="O19" s="24"/>
      <c r="P19" s="64"/>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93"/>
      <c r="BB19" s="26"/>
      <c r="BC19" s="112"/>
      <c r="IE19" s="28">
        <v>1</v>
      </c>
      <c r="IF19" s="28" t="s">
        <v>32</v>
      </c>
      <c r="IG19" s="28" t="s">
        <v>33</v>
      </c>
      <c r="IH19" s="28">
        <v>10</v>
      </c>
      <c r="II19" s="28" t="s">
        <v>34</v>
      </c>
    </row>
    <row r="20" spans="1:243" s="27" customFormat="1" ht="26.25" customHeight="1">
      <c r="A20" s="135">
        <v>3.1</v>
      </c>
      <c r="B20" s="71" t="s">
        <v>130</v>
      </c>
      <c r="C20" s="61" t="s">
        <v>50</v>
      </c>
      <c r="D20" s="79">
        <v>3</v>
      </c>
      <c r="E20" s="55" t="s">
        <v>58</v>
      </c>
      <c r="F20" s="50"/>
      <c r="G20" s="29"/>
      <c r="H20" s="29"/>
      <c r="I20" s="19" t="s">
        <v>36</v>
      </c>
      <c r="J20" s="21">
        <f>IF(I20="Less(-)",-1,1)</f>
        <v>1</v>
      </c>
      <c r="K20" s="22" t="s">
        <v>42</v>
      </c>
      <c r="L20" s="22" t="s">
        <v>7</v>
      </c>
      <c r="M20" s="108"/>
      <c r="N20" s="45"/>
      <c r="O20" s="45"/>
      <c r="P20" s="49"/>
      <c r="Q20" s="45"/>
      <c r="R20" s="45"/>
      <c r="S20" s="46"/>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51"/>
      <c r="AV20" s="47"/>
      <c r="AW20" s="47"/>
      <c r="AX20" s="47"/>
      <c r="AY20" s="47"/>
      <c r="AZ20" s="47"/>
      <c r="BA20" s="94">
        <f>total_amount_ba($B$2,$D$2,D20,F20,J20,K20,M20)</f>
        <v>0</v>
      </c>
      <c r="BB20" s="48">
        <f>BA20+SUM(N20:AZ20)</f>
        <v>0</v>
      </c>
      <c r="BC20" s="112" t="str">
        <f>SpellNumber(L20,BA20)</f>
        <v>INR Zero Only</v>
      </c>
      <c r="IE20" s="28">
        <v>1.02</v>
      </c>
      <c r="IF20" s="28" t="s">
        <v>37</v>
      </c>
      <c r="IG20" s="28" t="s">
        <v>38</v>
      </c>
      <c r="IH20" s="28">
        <v>213</v>
      </c>
      <c r="II20" s="28" t="s">
        <v>35</v>
      </c>
    </row>
    <row r="21" spans="1:243" s="27" customFormat="1" ht="26.25" customHeight="1">
      <c r="A21" s="135">
        <v>3.2</v>
      </c>
      <c r="B21" s="71" t="s">
        <v>137</v>
      </c>
      <c r="C21" s="61" t="s">
        <v>51</v>
      </c>
      <c r="D21" s="79">
        <v>3</v>
      </c>
      <c r="E21" s="55" t="s">
        <v>58</v>
      </c>
      <c r="F21" s="50"/>
      <c r="G21" s="29"/>
      <c r="H21" s="29"/>
      <c r="I21" s="19" t="s">
        <v>36</v>
      </c>
      <c r="J21" s="21">
        <f>IF(I21="Less(-)",-1,1)</f>
        <v>1</v>
      </c>
      <c r="K21" s="22" t="s">
        <v>42</v>
      </c>
      <c r="L21" s="22" t="s">
        <v>7</v>
      </c>
      <c r="M21" s="108"/>
      <c r="N21" s="45"/>
      <c r="O21" s="45"/>
      <c r="P21" s="49"/>
      <c r="Q21" s="45"/>
      <c r="R21" s="45"/>
      <c r="S21" s="46"/>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51"/>
      <c r="AV21" s="47"/>
      <c r="AW21" s="47"/>
      <c r="AX21" s="47"/>
      <c r="AY21" s="47"/>
      <c r="AZ21" s="47"/>
      <c r="BA21" s="94">
        <f>total_amount_ba($B$2,$D$2,D21,F21,J21,K21,M21)</f>
        <v>0</v>
      </c>
      <c r="BB21" s="48">
        <f>BA21+SUM(N21:AZ21)</f>
        <v>0</v>
      </c>
      <c r="BC21" s="112" t="str">
        <f>SpellNumber(L21,BA21)</f>
        <v>INR Zero Only</v>
      </c>
      <c r="IE21" s="28">
        <v>1.02</v>
      </c>
      <c r="IF21" s="28" t="s">
        <v>37</v>
      </c>
      <c r="IG21" s="28" t="s">
        <v>38</v>
      </c>
      <c r="IH21" s="28">
        <v>213</v>
      </c>
      <c r="II21" s="28" t="s">
        <v>35</v>
      </c>
    </row>
    <row r="22" spans="1:243" s="27" customFormat="1" ht="42.75" customHeight="1">
      <c r="A22" s="54">
        <v>4</v>
      </c>
      <c r="B22" s="78" t="s">
        <v>172</v>
      </c>
      <c r="C22" s="61" t="s">
        <v>52</v>
      </c>
      <c r="D22" s="79"/>
      <c r="E22" s="55"/>
      <c r="F22" s="19"/>
      <c r="G22" s="20"/>
      <c r="H22" s="20"/>
      <c r="I22" s="19"/>
      <c r="J22" s="21"/>
      <c r="K22" s="22"/>
      <c r="L22" s="22"/>
      <c r="M22" s="109"/>
      <c r="N22" s="24"/>
      <c r="O22" s="24"/>
      <c r="P22" s="64"/>
      <c r="Q22" s="24"/>
      <c r="R22" s="24"/>
      <c r="S22" s="25"/>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93"/>
      <c r="BB22" s="26"/>
      <c r="BC22" s="112"/>
      <c r="IE22" s="28">
        <v>1</v>
      </c>
      <c r="IF22" s="28" t="s">
        <v>32</v>
      </c>
      <c r="IG22" s="28" t="s">
        <v>33</v>
      </c>
      <c r="IH22" s="28">
        <v>10</v>
      </c>
      <c r="II22" s="28" t="s">
        <v>34</v>
      </c>
    </row>
    <row r="23" spans="1:243" s="27" customFormat="1" ht="26.25" customHeight="1">
      <c r="A23" s="135">
        <v>4.1</v>
      </c>
      <c r="B23" s="71" t="s">
        <v>145</v>
      </c>
      <c r="C23" s="61" t="s">
        <v>53</v>
      </c>
      <c r="D23" s="79">
        <v>3</v>
      </c>
      <c r="E23" s="55" t="s">
        <v>47</v>
      </c>
      <c r="F23" s="50"/>
      <c r="G23" s="29"/>
      <c r="H23" s="29"/>
      <c r="I23" s="19" t="s">
        <v>36</v>
      </c>
      <c r="J23" s="21">
        <f>IF(I23="Less(-)",-1,1)</f>
        <v>1</v>
      </c>
      <c r="K23" s="22" t="s">
        <v>42</v>
      </c>
      <c r="L23" s="22" t="s">
        <v>7</v>
      </c>
      <c r="M23" s="108"/>
      <c r="N23" s="45"/>
      <c r="O23" s="45"/>
      <c r="P23" s="49"/>
      <c r="Q23" s="45"/>
      <c r="R23" s="45"/>
      <c r="S23" s="46"/>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51"/>
      <c r="AV23" s="47"/>
      <c r="AW23" s="47"/>
      <c r="AX23" s="47"/>
      <c r="AY23" s="47"/>
      <c r="AZ23" s="47"/>
      <c r="BA23" s="94">
        <f>total_amount_ba($B$2,$D$2,D23,F23,J23,K23,M23)</f>
        <v>0</v>
      </c>
      <c r="BB23" s="48">
        <f>BA23+SUM(N23:AZ23)</f>
        <v>0</v>
      </c>
      <c r="BC23" s="112" t="str">
        <f>SpellNumber(L23,BA23)</f>
        <v>INR Zero Only</v>
      </c>
      <c r="IE23" s="28">
        <v>1.02</v>
      </c>
      <c r="IF23" s="28" t="s">
        <v>37</v>
      </c>
      <c r="IG23" s="28" t="s">
        <v>38</v>
      </c>
      <c r="IH23" s="28">
        <v>213</v>
      </c>
      <c r="II23" s="28" t="s">
        <v>35</v>
      </c>
    </row>
    <row r="24" spans="1:243" s="27" customFormat="1" ht="26.25" customHeight="1">
      <c r="A24" s="135">
        <v>4.2</v>
      </c>
      <c r="B24" s="71" t="s">
        <v>131</v>
      </c>
      <c r="C24" s="61" t="s">
        <v>54</v>
      </c>
      <c r="D24" s="79">
        <v>2</v>
      </c>
      <c r="E24" s="55" t="s">
        <v>47</v>
      </c>
      <c r="F24" s="50"/>
      <c r="G24" s="29"/>
      <c r="H24" s="29"/>
      <c r="I24" s="19" t="s">
        <v>36</v>
      </c>
      <c r="J24" s="21">
        <f>IF(I24="Less(-)",-1,1)</f>
        <v>1</v>
      </c>
      <c r="K24" s="22" t="s">
        <v>42</v>
      </c>
      <c r="L24" s="22" t="s">
        <v>7</v>
      </c>
      <c r="M24" s="108"/>
      <c r="N24" s="45"/>
      <c r="O24" s="45"/>
      <c r="P24" s="49"/>
      <c r="Q24" s="45"/>
      <c r="R24" s="45"/>
      <c r="S24" s="46"/>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51"/>
      <c r="AV24" s="47"/>
      <c r="AW24" s="47"/>
      <c r="AX24" s="47"/>
      <c r="AY24" s="47"/>
      <c r="AZ24" s="47"/>
      <c r="BA24" s="94">
        <f>total_amount_ba($B$2,$D$2,D24,F24,J24,K24,M24)</f>
        <v>0</v>
      </c>
      <c r="BB24" s="48">
        <f>BA24+SUM(N24:AZ24)</f>
        <v>0</v>
      </c>
      <c r="BC24" s="112" t="str">
        <f>SpellNumber(L24,BA24)</f>
        <v>INR Zero Only</v>
      </c>
      <c r="IE24" s="28">
        <v>1.02</v>
      </c>
      <c r="IF24" s="28" t="s">
        <v>37</v>
      </c>
      <c r="IG24" s="28" t="s">
        <v>38</v>
      </c>
      <c r="IH24" s="28">
        <v>213</v>
      </c>
      <c r="II24" s="28" t="s">
        <v>35</v>
      </c>
    </row>
    <row r="25" spans="1:243" s="27" customFormat="1" ht="26.25" customHeight="1">
      <c r="A25" s="135">
        <v>4.3</v>
      </c>
      <c r="B25" s="71" t="s">
        <v>146</v>
      </c>
      <c r="C25" s="61" t="s">
        <v>59</v>
      </c>
      <c r="D25" s="79">
        <v>1</v>
      </c>
      <c r="E25" s="55" t="s">
        <v>47</v>
      </c>
      <c r="F25" s="50"/>
      <c r="G25" s="29"/>
      <c r="H25" s="29"/>
      <c r="I25" s="19" t="s">
        <v>36</v>
      </c>
      <c r="J25" s="21">
        <f>IF(I25="Less(-)",-1,1)</f>
        <v>1</v>
      </c>
      <c r="K25" s="22" t="s">
        <v>42</v>
      </c>
      <c r="L25" s="22" t="s">
        <v>7</v>
      </c>
      <c r="M25" s="108"/>
      <c r="N25" s="45"/>
      <c r="O25" s="45"/>
      <c r="P25" s="49"/>
      <c r="Q25" s="45"/>
      <c r="R25" s="45"/>
      <c r="S25" s="46"/>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51"/>
      <c r="AV25" s="47"/>
      <c r="AW25" s="47"/>
      <c r="AX25" s="47"/>
      <c r="AY25" s="47"/>
      <c r="AZ25" s="47"/>
      <c r="BA25" s="94">
        <f>total_amount_ba($B$2,$D$2,D25,F25,J25,K25,M25)</f>
        <v>0</v>
      </c>
      <c r="BB25" s="48">
        <f>BA25+SUM(N25:AZ25)</f>
        <v>0</v>
      </c>
      <c r="BC25" s="112" t="str">
        <f>SpellNumber(L25,BA25)</f>
        <v>INR Zero Only</v>
      </c>
      <c r="IE25" s="28">
        <v>1.02</v>
      </c>
      <c r="IF25" s="28" t="s">
        <v>37</v>
      </c>
      <c r="IG25" s="28" t="s">
        <v>38</v>
      </c>
      <c r="IH25" s="28">
        <v>213</v>
      </c>
      <c r="II25" s="28" t="s">
        <v>35</v>
      </c>
    </row>
    <row r="26" spans="1:243" s="27" customFormat="1" ht="42.75" customHeight="1">
      <c r="A26" s="54">
        <v>5</v>
      </c>
      <c r="B26" s="78" t="s">
        <v>173</v>
      </c>
      <c r="C26" s="61" t="s">
        <v>60</v>
      </c>
      <c r="D26" s="79"/>
      <c r="E26" s="55"/>
      <c r="F26" s="19"/>
      <c r="G26" s="20"/>
      <c r="H26" s="20"/>
      <c r="I26" s="19"/>
      <c r="J26" s="21"/>
      <c r="K26" s="22"/>
      <c r="L26" s="22"/>
      <c r="M26" s="109"/>
      <c r="N26" s="24"/>
      <c r="O26" s="24"/>
      <c r="P26" s="64"/>
      <c r="Q26" s="24"/>
      <c r="R26" s="24"/>
      <c r="S26" s="25"/>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93"/>
      <c r="BB26" s="26"/>
      <c r="BC26" s="112"/>
      <c r="IE26" s="28">
        <v>1</v>
      </c>
      <c r="IF26" s="28" t="s">
        <v>32</v>
      </c>
      <c r="IG26" s="28" t="s">
        <v>33</v>
      </c>
      <c r="IH26" s="28">
        <v>10</v>
      </c>
      <c r="II26" s="28" t="s">
        <v>34</v>
      </c>
    </row>
    <row r="27" spans="1:243" s="27" customFormat="1" ht="26.25" customHeight="1">
      <c r="A27" s="135">
        <v>5.1</v>
      </c>
      <c r="B27" s="71" t="s">
        <v>130</v>
      </c>
      <c r="C27" s="61" t="s">
        <v>61</v>
      </c>
      <c r="D27" s="79">
        <v>3</v>
      </c>
      <c r="E27" s="55" t="s">
        <v>58</v>
      </c>
      <c r="F27" s="50"/>
      <c r="G27" s="29"/>
      <c r="H27" s="29"/>
      <c r="I27" s="19" t="s">
        <v>36</v>
      </c>
      <c r="J27" s="21">
        <f>IF(I27="Less(-)",-1,1)</f>
        <v>1</v>
      </c>
      <c r="K27" s="22" t="s">
        <v>42</v>
      </c>
      <c r="L27" s="22" t="s">
        <v>7</v>
      </c>
      <c r="M27" s="108"/>
      <c r="N27" s="45"/>
      <c r="O27" s="45"/>
      <c r="P27" s="49"/>
      <c r="Q27" s="45"/>
      <c r="R27" s="45"/>
      <c r="S27" s="46"/>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51"/>
      <c r="AV27" s="47"/>
      <c r="AW27" s="47"/>
      <c r="AX27" s="47"/>
      <c r="AY27" s="47"/>
      <c r="AZ27" s="47"/>
      <c r="BA27" s="94">
        <f>total_amount_ba($B$2,$D$2,D27,F27,J27,K27,M27)</f>
        <v>0</v>
      </c>
      <c r="BB27" s="48">
        <f>BA27+SUM(N27:AZ27)</f>
        <v>0</v>
      </c>
      <c r="BC27" s="112" t="str">
        <f>SpellNumber(L27,BA27)</f>
        <v>INR Zero Only</v>
      </c>
      <c r="IE27" s="28">
        <v>1.02</v>
      </c>
      <c r="IF27" s="28" t="s">
        <v>37</v>
      </c>
      <c r="IG27" s="28" t="s">
        <v>38</v>
      </c>
      <c r="IH27" s="28">
        <v>213</v>
      </c>
      <c r="II27" s="28" t="s">
        <v>35</v>
      </c>
    </row>
    <row r="28" spans="1:243" s="27" customFormat="1" ht="26.25" customHeight="1">
      <c r="A28" s="135">
        <v>5.2</v>
      </c>
      <c r="B28" s="71" t="s">
        <v>137</v>
      </c>
      <c r="C28" s="61" t="s">
        <v>62</v>
      </c>
      <c r="D28" s="79">
        <v>3</v>
      </c>
      <c r="E28" s="55" t="s">
        <v>58</v>
      </c>
      <c r="F28" s="50"/>
      <c r="G28" s="29"/>
      <c r="H28" s="29"/>
      <c r="I28" s="19" t="s">
        <v>36</v>
      </c>
      <c r="J28" s="21">
        <f>IF(I28="Less(-)",-1,1)</f>
        <v>1</v>
      </c>
      <c r="K28" s="22" t="s">
        <v>42</v>
      </c>
      <c r="L28" s="22" t="s">
        <v>7</v>
      </c>
      <c r="M28" s="108"/>
      <c r="N28" s="45"/>
      <c r="O28" s="45"/>
      <c r="P28" s="49"/>
      <c r="Q28" s="45"/>
      <c r="R28" s="45"/>
      <c r="S28" s="46"/>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51"/>
      <c r="AV28" s="47"/>
      <c r="AW28" s="47"/>
      <c r="AX28" s="47"/>
      <c r="AY28" s="47"/>
      <c r="AZ28" s="47"/>
      <c r="BA28" s="94">
        <f>total_amount_ba($B$2,$D$2,D28,F28,J28,K28,M28)</f>
        <v>0</v>
      </c>
      <c r="BB28" s="48">
        <f>BA28+SUM(N28:AZ28)</f>
        <v>0</v>
      </c>
      <c r="BC28" s="112" t="str">
        <f>SpellNumber(L28,BA28)</f>
        <v>INR Zero Only</v>
      </c>
      <c r="IE28" s="28">
        <v>1.02</v>
      </c>
      <c r="IF28" s="28" t="s">
        <v>37</v>
      </c>
      <c r="IG28" s="28" t="s">
        <v>38</v>
      </c>
      <c r="IH28" s="28">
        <v>213</v>
      </c>
      <c r="II28" s="28" t="s">
        <v>35</v>
      </c>
    </row>
    <row r="29" spans="1:243" s="27" customFormat="1" ht="42.75" customHeight="1">
      <c r="A29" s="54">
        <v>6</v>
      </c>
      <c r="B29" s="78" t="s">
        <v>174</v>
      </c>
      <c r="C29" s="61" t="s">
        <v>63</v>
      </c>
      <c r="D29" s="79"/>
      <c r="E29" s="55"/>
      <c r="F29" s="19"/>
      <c r="G29" s="20"/>
      <c r="H29" s="20"/>
      <c r="I29" s="19"/>
      <c r="J29" s="21"/>
      <c r="K29" s="22"/>
      <c r="L29" s="22"/>
      <c r="M29" s="109"/>
      <c r="N29" s="24"/>
      <c r="O29" s="24"/>
      <c r="P29" s="64"/>
      <c r="Q29" s="24"/>
      <c r="R29" s="24"/>
      <c r="S29" s="25"/>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93"/>
      <c r="BB29" s="26"/>
      <c r="BC29" s="112"/>
      <c r="IE29" s="28">
        <v>1</v>
      </c>
      <c r="IF29" s="28" t="s">
        <v>32</v>
      </c>
      <c r="IG29" s="28" t="s">
        <v>33</v>
      </c>
      <c r="IH29" s="28">
        <v>10</v>
      </c>
      <c r="II29" s="28" t="s">
        <v>34</v>
      </c>
    </row>
    <row r="30" spans="1:243" s="27" customFormat="1" ht="26.25" customHeight="1">
      <c r="A30" s="135">
        <v>6.1</v>
      </c>
      <c r="B30" s="71" t="s">
        <v>130</v>
      </c>
      <c r="C30" s="61" t="s">
        <v>64</v>
      </c>
      <c r="D30" s="79">
        <v>4</v>
      </c>
      <c r="E30" s="55" t="s">
        <v>58</v>
      </c>
      <c r="F30" s="50"/>
      <c r="G30" s="29"/>
      <c r="H30" s="29"/>
      <c r="I30" s="19" t="s">
        <v>36</v>
      </c>
      <c r="J30" s="21">
        <f>IF(I30="Less(-)",-1,1)</f>
        <v>1</v>
      </c>
      <c r="K30" s="22" t="s">
        <v>42</v>
      </c>
      <c r="L30" s="22" t="s">
        <v>7</v>
      </c>
      <c r="M30" s="108"/>
      <c r="N30" s="45"/>
      <c r="O30" s="45"/>
      <c r="P30" s="49"/>
      <c r="Q30" s="45"/>
      <c r="R30" s="45"/>
      <c r="S30" s="46"/>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51"/>
      <c r="AV30" s="47"/>
      <c r="AW30" s="47"/>
      <c r="AX30" s="47"/>
      <c r="AY30" s="47"/>
      <c r="AZ30" s="47"/>
      <c r="BA30" s="94">
        <f>total_amount_ba($B$2,$D$2,D30,F30,J30,K30,M30)</f>
        <v>0</v>
      </c>
      <c r="BB30" s="48">
        <f>BA30+SUM(N30:AZ30)</f>
        <v>0</v>
      </c>
      <c r="BC30" s="112" t="str">
        <f>SpellNumber(L30,BA30)</f>
        <v>INR Zero Only</v>
      </c>
      <c r="IE30" s="28">
        <v>1.02</v>
      </c>
      <c r="IF30" s="28" t="s">
        <v>37</v>
      </c>
      <c r="IG30" s="28" t="s">
        <v>38</v>
      </c>
      <c r="IH30" s="28">
        <v>213</v>
      </c>
      <c r="II30" s="28" t="s">
        <v>35</v>
      </c>
    </row>
    <row r="31" spans="1:243" s="27" customFormat="1" ht="42.75" customHeight="1">
      <c r="A31" s="54">
        <v>7</v>
      </c>
      <c r="B31" s="81" t="s">
        <v>175</v>
      </c>
      <c r="C31" s="61" t="s">
        <v>66</v>
      </c>
      <c r="D31" s="79"/>
      <c r="E31" s="55"/>
      <c r="F31" s="19"/>
      <c r="G31" s="20"/>
      <c r="H31" s="20"/>
      <c r="I31" s="19"/>
      <c r="J31" s="21"/>
      <c r="K31" s="22"/>
      <c r="L31" s="22"/>
      <c r="M31" s="109"/>
      <c r="N31" s="24"/>
      <c r="O31" s="24"/>
      <c r="P31" s="64"/>
      <c r="Q31" s="24"/>
      <c r="R31" s="24"/>
      <c r="S31" s="25"/>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93"/>
      <c r="BB31" s="26"/>
      <c r="BC31" s="112"/>
      <c r="IE31" s="28">
        <v>1</v>
      </c>
      <c r="IF31" s="28" t="s">
        <v>32</v>
      </c>
      <c r="IG31" s="28" t="s">
        <v>33</v>
      </c>
      <c r="IH31" s="28">
        <v>10</v>
      </c>
      <c r="II31" s="28" t="s">
        <v>34</v>
      </c>
    </row>
    <row r="32" spans="1:243" s="27" customFormat="1" ht="32.25" customHeight="1">
      <c r="A32" s="135">
        <v>7.1</v>
      </c>
      <c r="B32" s="71" t="s">
        <v>130</v>
      </c>
      <c r="C32" s="61" t="s">
        <v>67</v>
      </c>
      <c r="D32" s="79">
        <v>3</v>
      </c>
      <c r="E32" s="55" t="s">
        <v>58</v>
      </c>
      <c r="F32" s="50"/>
      <c r="G32" s="29"/>
      <c r="H32" s="29"/>
      <c r="I32" s="19" t="s">
        <v>36</v>
      </c>
      <c r="J32" s="21">
        <f>IF(I32="Less(-)",-1,1)</f>
        <v>1</v>
      </c>
      <c r="K32" s="22" t="s">
        <v>42</v>
      </c>
      <c r="L32" s="22" t="s">
        <v>7</v>
      </c>
      <c r="M32" s="108"/>
      <c r="N32" s="45"/>
      <c r="O32" s="45"/>
      <c r="P32" s="49"/>
      <c r="Q32" s="45"/>
      <c r="R32" s="45"/>
      <c r="S32" s="46"/>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51"/>
      <c r="AV32" s="47"/>
      <c r="AW32" s="47"/>
      <c r="AX32" s="47"/>
      <c r="AY32" s="47"/>
      <c r="AZ32" s="47"/>
      <c r="BA32" s="94">
        <f>total_amount_ba($B$2,$D$2,D32,F32,J32,K32,M32)</f>
        <v>0</v>
      </c>
      <c r="BB32" s="48">
        <f>BA32+SUM(N32:AZ32)</f>
        <v>0</v>
      </c>
      <c r="BC32" s="112" t="str">
        <f>SpellNumber(L32,BA32)</f>
        <v>INR Zero Only</v>
      </c>
      <c r="IE32" s="28">
        <v>1.02</v>
      </c>
      <c r="IF32" s="28" t="s">
        <v>37</v>
      </c>
      <c r="IG32" s="28" t="s">
        <v>38</v>
      </c>
      <c r="IH32" s="28">
        <v>213</v>
      </c>
      <c r="II32" s="28" t="s">
        <v>35</v>
      </c>
    </row>
    <row r="33" spans="1:243" s="27" customFormat="1" ht="32.25" customHeight="1">
      <c r="A33" s="135">
        <v>7.2</v>
      </c>
      <c r="B33" s="71" t="s">
        <v>137</v>
      </c>
      <c r="C33" s="61" t="s">
        <v>68</v>
      </c>
      <c r="D33" s="79">
        <v>3</v>
      </c>
      <c r="E33" s="55" t="s">
        <v>58</v>
      </c>
      <c r="F33" s="50"/>
      <c r="G33" s="29"/>
      <c r="H33" s="29"/>
      <c r="I33" s="19" t="s">
        <v>36</v>
      </c>
      <c r="J33" s="21">
        <f>IF(I33="Less(-)",-1,1)</f>
        <v>1</v>
      </c>
      <c r="K33" s="22" t="s">
        <v>42</v>
      </c>
      <c r="L33" s="22" t="s">
        <v>7</v>
      </c>
      <c r="M33" s="108"/>
      <c r="N33" s="45"/>
      <c r="O33" s="45"/>
      <c r="P33" s="49"/>
      <c r="Q33" s="45"/>
      <c r="R33" s="45"/>
      <c r="S33" s="46"/>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51"/>
      <c r="AV33" s="47"/>
      <c r="AW33" s="47"/>
      <c r="AX33" s="47"/>
      <c r="AY33" s="47"/>
      <c r="AZ33" s="47"/>
      <c r="BA33" s="94">
        <f>total_amount_ba($B$2,$D$2,D33,F33,J33,K33,M33)</f>
        <v>0</v>
      </c>
      <c r="BB33" s="48">
        <f>BA33+SUM(N33:AZ33)</f>
        <v>0</v>
      </c>
      <c r="BC33" s="112" t="str">
        <f>SpellNumber(L33,BA33)</f>
        <v>INR Zero Only</v>
      </c>
      <c r="IE33" s="28">
        <v>1.02</v>
      </c>
      <c r="IF33" s="28" t="s">
        <v>37</v>
      </c>
      <c r="IG33" s="28" t="s">
        <v>38</v>
      </c>
      <c r="IH33" s="28">
        <v>213</v>
      </c>
      <c r="II33" s="28" t="s">
        <v>35</v>
      </c>
    </row>
    <row r="34" spans="1:243" s="27" customFormat="1" ht="45.75" customHeight="1">
      <c r="A34" s="54">
        <v>8</v>
      </c>
      <c r="B34" s="81" t="s">
        <v>176</v>
      </c>
      <c r="C34" s="61" t="s">
        <v>69</v>
      </c>
      <c r="D34" s="79"/>
      <c r="E34" s="55"/>
      <c r="F34" s="19"/>
      <c r="G34" s="20"/>
      <c r="H34" s="20"/>
      <c r="I34" s="19"/>
      <c r="J34" s="21"/>
      <c r="K34" s="22"/>
      <c r="L34" s="22"/>
      <c r="M34" s="109"/>
      <c r="N34" s="24"/>
      <c r="O34" s="24"/>
      <c r="P34" s="64"/>
      <c r="Q34" s="24"/>
      <c r="R34" s="24"/>
      <c r="S34" s="25"/>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93"/>
      <c r="BB34" s="26"/>
      <c r="BC34" s="112"/>
      <c r="IE34" s="28">
        <v>1</v>
      </c>
      <c r="IF34" s="28" t="s">
        <v>32</v>
      </c>
      <c r="IG34" s="28" t="s">
        <v>33</v>
      </c>
      <c r="IH34" s="28">
        <v>10</v>
      </c>
      <c r="II34" s="28" t="s">
        <v>34</v>
      </c>
    </row>
    <row r="35" spans="1:243" s="27" customFormat="1" ht="26.25" customHeight="1">
      <c r="A35" s="135">
        <v>8.1</v>
      </c>
      <c r="B35" s="71" t="s">
        <v>132</v>
      </c>
      <c r="C35" s="61" t="s">
        <v>70</v>
      </c>
      <c r="D35" s="79">
        <v>6</v>
      </c>
      <c r="E35" s="55" t="s">
        <v>58</v>
      </c>
      <c r="F35" s="50"/>
      <c r="G35" s="29"/>
      <c r="H35" s="29"/>
      <c r="I35" s="19" t="s">
        <v>36</v>
      </c>
      <c r="J35" s="21">
        <f aca="true" t="shared" si="0" ref="J35:J44">IF(I35="Less(-)",-1,1)</f>
        <v>1</v>
      </c>
      <c r="K35" s="22" t="s">
        <v>42</v>
      </c>
      <c r="L35" s="22" t="s">
        <v>7</v>
      </c>
      <c r="M35" s="108"/>
      <c r="N35" s="45"/>
      <c r="O35" s="45"/>
      <c r="P35" s="49"/>
      <c r="Q35" s="45"/>
      <c r="R35" s="45"/>
      <c r="S35" s="46"/>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51"/>
      <c r="AV35" s="47"/>
      <c r="AW35" s="47"/>
      <c r="AX35" s="47"/>
      <c r="AY35" s="47"/>
      <c r="AZ35" s="47"/>
      <c r="BA35" s="94">
        <f aca="true" t="shared" si="1" ref="BA35:BA44">total_amount_ba($B$2,$D$2,D35,F35,J35,K35,M35)</f>
        <v>0</v>
      </c>
      <c r="BB35" s="48">
        <f aca="true" t="shared" si="2" ref="BB35:BB44">BA35+SUM(N35:AZ35)</f>
        <v>0</v>
      </c>
      <c r="BC35" s="112" t="str">
        <f aca="true" t="shared" si="3" ref="BC35:BC44">SpellNumber(L35,BA35)</f>
        <v>INR Zero Only</v>
      </c>
      <c r="IE35" s="28">
        <v>1.02</v>
      </c>
      <c r="IF35" s="28" t="s">
        <v>37</v>
      </c>
      <c r="IG35" s="28" t="s">
        <v>38</v>
      </c>
      <c r="IH35" s="28">
        <v>213</v>
      </c>
      <c r="II35" s="28" t="s">
        <v>35</v>
      </c>
    </row>
    <row r="36" spans="1:243" s="27" customFormat="1" ht="26.25" customHeight="1">
      <c r="A36" s="135">
        <v>8.2</v>
      </c>
      <c r="B36" s="84" t="s">
        <v>148</v>
      </c>
      <c r="C36" s="61" t="s">
        <v>71</v>
      </c>
      <c r="D36" s="79">
        <v>3</v>
      </c>
      <c r="E36" s="55" t="s">
        <v>47</v>
      </c>
      <c r="F36" s="50"/>
      <c r="G36" s="29"/>
      <c r="H36" s="29"/>
      <c r="I36" s="19" t="s">
        <v>36</v>
      </c>
      <c r="J36" s="21">
        <f t="shared" si="0"/>
        <v>1</v>
      </c>
      <c r="K36" s="22" t="s">
        <v>42</v>
      </c>
      <c r="L36" s="22" t="s">
        <v>7</v>
      </c>
      <c r="M36" s="108"/>
      <c r="N36" s="45"/>
      <c r="O36" s="45"/>
      <c r="P36" s="49"/>
      <c r="Q36" s="45"/>
      <c r="R36" s="45"/>
      <c r="S36" s="46"/>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51"/>
      <c r="AV36" s="47"/>
      <c r="AW36" s="47"/>
      <c r="AX36" s="47"/>
      <c r="AY36" s="47"/>
      <c r="AZ36" s="47"/>
      <c r="BA36" s="94">
        <f t="shared" si="1"/>
        <v>0</v>
      </c>
      <c r="BB36" s="48">
        <f t="shared" si="2"/>
        <v>0</v>
      </c>
      <c r="BC36" s="112" t="str">
        <f t="shared" si="3"/>
        <v>INR Zero Only</v>
      </c>
      <c r="IE36" s="28">
        <v>1.02</v>
      </c>
      <c r="IF36" s="28" t="s">
        <v>37</v>
      </c>
      <c r="IG36" s="28" t="s">
        <v>38</v>
      </c>
      <c r="IH36" s="28">
        <v>213</v>
      </c>
      <c r="II36" s="28" t="s">
        <v>35</v>
      </c>
    </row>
    <row r="37" spans="1:243" s="27" customFormat="1" ht="34.5" customHeight="1">
      <c r="A37" s="135">
        <v>8.3</v>
      </c>
      <c r="B37" s="84" t="s">
        <v>147</v>
      </c>
      <c r="C37" s="61" t="s">
        <v>72</v>
      </c>
      <c r="D37" s="79">
        <v>2</v>
      </c>
      <c r="E37" s="55" t="s">
        <v>47</v>
      </c>
      <c r="F37" s="50"/>
      <c r="G37" s="29"/>
      <c r="H37" s="29"/>
      <c r="I37" s="19" t="s">
        <v>36</v>
      </c>
      <c r="J37" s="21">
        <f t="shared" si="0"/>
        <v>1</v>
      </c>
      <c r="K37" s="22" t="s">
        <v>42</v>
      </c>
      <c r="L37" s="22" t="s">
        <v>7</v>
      </c>
      <c r="M37" s="108"/>
      <c r="N37" s="45"/>
      <c r="O37" s="45"/>
      <c r="P37" s="49"/>
      <c r="Q37" s="45"/>
      <c r="R37" s="45"/>
      <c r="S37" s="46"/>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51"/>
      <c r="AV37" s="47"/>
      <c r="AW37" s="47"/>
      <c r="AX37" s="47"/>
      <c r="AY37" s="47"/>
      <c r="AZ37" s="47"/>
      <c r="BA37" s="94">
        <f t="shared" si="1"/>
        <v>0</v>
      </c>
      <c r="BB37" s="48">
        <f t="shared" si="2"/>
        <v>0</v>
      </c>
      <c r="BC37" s="112" t="str">
        <f t="shared" si="3"/>
        <v>INR Zero Only</v>
      </c>
      <c r="IE37" s="28">
        <v>1.02</v>
      </c>
      <c r="IF37" s="28" t="s">
        <v>37</v>
      </c>
      <c r="IG37" s="28" t="s">
        <v>38</v>
      </c>
      <c r="IH37" s="28">
        <v>213</v>
      </c>
      <c r="II37" s="28" t="s">
        <v>35</v>
      </c>
    </row>
    <row r="38" spans="1:243" s="27" customFormat="1" ht="26.25" customHeight="1">
      <c r="A38" s="135">
        <v>8.4</v>
      </c>
      <c r="B38" s="71" t="s">
        <v>146</v>
      </c>
      <c r="C38" s="61" t="s">
        <v>73</v>
      </c>
      <c r="D38" s="79">
        <v>2</v>
      </c>
      <c r="E38" s="55" t="s">
        <v>47</v>
      </c>
      <c r="F38" s="50"/>
      <c r="G38" s="29"/>
      <c r="H38" s="29"/>
      <c r="I38" s="19" t="s">
        <v>36</v>
      </c>
      <c r="J38" s="21">
        <f t="shared" si="0"/>
        <v>1</v>
      </c>
      <c r="K38" s="22" t="s">
        <v>42</v>
      </c>
      <c r="L38" s="22" t="s">
        <v>7</v>
      </c>
      <c r="M38" s="108"/>
      <c r="N38" s="45"/>
      <c r="O38" s="45"/>
      <c r="P38" s="49"/>
      <c r="Q38" s="45"/>
      <c r="R38" s="45"/>
      <c r="S38" s="46"/>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51"/>
      <c r="AV38" s="47"/>
      <c r="AW38" s="47"/>
      <c r="AX38" s="47"/>
      <c r="AY38" s="47"/>
      <c r="AZ38" s="47"/>
      <c r="BA38" s="94">
        <f t="shared" si="1"/>
        <v>0</v>
      </c>
      <c r="BB38" s="48">
        <f t="shared" si="2"/>
        <v>0</v>
      </c>
      <c r="BC38" s="112" t="str">
        <f t="shared" si="3"/>
        <v>INR Zero Only</v>
      </c>
      <c r="IE38" s="28">
        <v>1.02</v>
      </c>
      <c r="IF38" s="28" t="s">
        <v>37</v>
      </c>
      <c r="IG38" s="28" t="s">
        <v>38</v>
      </c>
      <c r="IH38" s="28">
        <v>213</v>
      </c>
      <c r="II38" s="28" t="s">
        <v>35</v>
      </c>
    </row>
    <row r="39" spans="1:243" s="27" customFormat="1" ht="26.25" customHeight="1">
      <c r="A39" s="135">
        <v>8.5</v>
      </c>
      <c r="B39" s="84" t="s">
        <v>138</v>
      </c>
      <c r="C39" s="61" t="s">
        <v>74</v>
      </c>
      <c r="D39" s="79">
        <v>6</v>
      </c>
      <c r="E39" s="55" t="s">
        <v>58</v>
      </c>
      <c r="F39" s="50"/>
      <c r="G39" s="29"/>
      <c r="H39" s="29"/>
      <c r="I39" s="19" t="s">
        <v>36</v>
      </c>
      <c r="J39" s="21">
        <f t="shared" si="0"/>
        <v>1</v>
      </c>
      <c r="K39" s="22" t="s">
        <v>42</v>
      </c>
      <c r="L39" s="22" t="s">
        <v>7</v>
      </c>
      <c r="M39" s="108"/>
      <c r="N39" s="45"/>
      <c r="O39" s="45"/>
      <c r="P39" s="49"/>
      <c r="Q39" s="45"/>
      <c r="R39" s="45"/>
      <c r="S39" s="46"/>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51"/>
      <c r="AV39" s="47"/>
      <c r="AW39" s="47"/>
      <c r="AX39" s="47"/>
      <c r="AY39" s="47"/>
      <c r="AZ39" s="47"/>
      <c r="BA39" s="94">
        <f t="shared" si="1"/>
        <v>0</v>
      </c>
      <c r="BB39" s="48">
        <f t="shared" si="2"/>
        <v>0</v>
      </c>
      <c r="BC39" s="112" t="str">
        <f t="shared" si="3"/>
        <v>INR Zero Only</v>
      </c>
      <c r="IE39" s="28">
        <v>1.02</v>
      </c>
      <c r="IF39" s="28" t="s">
        <v>37</v>
      </c>
      <c r="IG39" s="28" t="s">
        <v>38</v>
      </c>
      <c r="IH39" s="28">
        <v>213</v>
      </c>
      <c r="II39" s="28" t="s">
        <v>35</v>
      </c>
    </row>
    <row r="40" spans="1:243" s="27" customFormat="1" ht="26.25" customHeight="1">
      <c r="A40" s="135">
        <v>8.6</v>
      </c>
      <c r="B40" s="84" t="s">
        <v>204</v>
      </c>
      <c r="C40" s="61" t="s">
        <v>75</v>
      </c>
      <c r="D40" s="79">
        <f>D30</f>
        <v>4</v>
      </c>
      <c r="E40" s="55" t="s">
        <v>58</v>
      </c>
      <c r="F40" s="50"/>
      <c r="G40" s="29"/>
      <c r="H40" s="29"/>
      <c r="I40" s="19" t="s">
        <v>36</v>
      </c>
      <c r="J40" s="21">
        <f t="shared" si="0"/>
        <v>1</v>
      </c>
      <c r="K40" s="22" t="s">
        <v>42</v>
      </c>
      <c r="L40" s="22" t="s">
        <v>7</v>
      </c>
      <c r="M40" s="108"/>
      <c r="N40" s="45"/>
      <c r="O40" s="45"/>
      <c r="P40" s="49"/>
      <c r="Q40" s="45"/>
      <c r="R40" s="45"/>
      <c r="S40" s="46"/>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94">
        <f t="shared" si="1"/>
        <v>0</v>
      </c>
      <c r="BB40" s="48">
        <f t="shared" si="2"/>
        <v>0</v>
      </c>
      <c r="BC40" s="112" t="str">
        <f t="shared" si="3"/>
        <v>INR Zero Only</v>
      </c>
      <c r="IE40" s="27">
        <v>1.02</v>
      </c>
      <c r="IF40" s="27" t="s">
        <v>37</v>
      </c>
      <c r="IG40" s="27" t="s">
        <v>38</v>
      </c>
      <c r="IH40" s="27">
        <v>213</v>
      </c>
      <c r="II40" s="27" t="s">
        <v>35</v>
      </c>
    </row>
    <row r="41" spans="1:243" s="27" customFormat="1" ht="36.75" customHeight="1">
      <c r="A41" s="135">
        <v>8.7</v>
      </c>
      <c r="B41" s="71" t="s">
        <v>139</v>
      </c>
      <c r="C41" s="61" t="s">
        <v>76</v>
      </c>
      <c r="D41" s="79">
        <v>6</v>
      </c>
      <c r="E41" s="55" t="s">
        <v>58</v>
      </c>
      <c r="F41" s="50"/>
      <c r="G41" s="29"/>
      <c r="H41" s="29"/>
      <c r="I41" s="19" t="s">
        <v>36</v>
      </c>
      <c r="J41" s="21">
        <f>IF(I41="Less(-)",-1,1)</f>
        <v>1</v>
      </c>
      <c r="K41" s="22" t="s">
        <v>42</v>
      </c>
      <c r="L41" s="22" t="s">
        <v>7</v>
      </c>
      <c r="M41" s="108"/>
      <c r="N41" s="45"/>
      <c r="O41" s="45"/>
      <c r="P41" s="49"/>
      <c r="Q41" s="45"/>
      <c r="R41" s="45"/>
      <c r="S41" s="46"/>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51"/>
      <c r="AV41" s="47"/>
      <c r="AW41" s="47"/>
      <c r="AX41" s="47"/>
      <c r="AY41" s="47"/>
      <c r="AZ41" s="47"/>
      <c r="BA41" s="94">
        <f>total_amount_ba($B$2,$D$2,D41,F41,J41,K41,M41)</f>
        <v>0</v>
      </c>
      <c r="BB41" s="48">
        <f>BA41+SUM(N41:AZ41)</f>
        <v>0</v>
      </c>
      <c r="BC41" s="112" t="str">
        <f t="shared" si="3"/>
        <v>INR Zero Only</v>
      </c>
      <c r="IE41" s="28">
        <v>1.02</v>
      </c>
      <c r="IF41" s="28" t="s">
        <v>37</v>
      </c>
      <c r="IG41" s="28" t="s">
        <v>38</v>
      </c>
      <c r="IH41" s="28">
        <v>213</v>
      </c>
      <c r="II41" s="28" t="s">
        <v>35</v>
      </c>
    </row>
    <row r="42" spans="1:243" s="27" customFormat="1" ht="66.75" customHeight="1">
      <c r="A42" s="69">
        <v>9</v>
      </c>
      <c r="B42" s="83" t="s">
        <v>188</v>
      </c>
      <c r="C42" s="61" t="s">
        <v>77</v>
      </c>
      <c r="D42" s="79">
        <v>2</v>
      </c>
      <c r="E42" s="55" t="s">
        <v>177</v>
      </c>
      <c r="F42" s="50"/>
      <c r="G42" s="29"/>
      <c r="H42" s="29"/>
      <c r="I42" s="19" t="s">
        <v>36</v>
      </c>
      <c r="J42" s="21">
        <f t="shared" si="0"/>
        <v>1</v>
      </c>
      <c r="K42" s="22" t="s">
        <v>42</v>
      </c>
      <c r="L42" s="22" t="s">
        <v>7</v>
      </c>
      <c r="M42" s="108"/>
      <c r="N42" s="45"/>
      <c r="O42" s="45"/>
      <c r="P42" s="49"/>
      <c r="Q42" s="45"/>
      <c r="R42" s="45"/>
      <c r="S42" s="46"/>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51"/>
      <c r="AV42" s="47"/>
      <c r="AW42" s="47"/>
      <c r="AX42" s="47"/>
      <c r="AY42" s="47"/>
      <c r="AZ42" s="47"/>
      <c r="BA42" s="94">
        <f t="shared" si="1"/>
        <v>0</v>
      </c>
      <c r="BB42" s="48">
        <f t="shared" si="2"/>
        <v>0</v>
      </c>
      <c r="BC42" s="112" t="str">
        <f t="shared" si="3"/>
        <v>INR Zero Only</v>
      </c>
      <c r="IE42" s="28">
        <v>1.02</v>
      </c>
      <c r="IF42" s="28" t="s">
        <v>37</v>
      </c>
      <c r="IG42" s="28" t="s">
        <v>38</v>
      </c>
      <c r="IH42" s="28">
        <v>213</v>
      </c>
      <c r="II42" s="28" t="s">
        <v>35</v>
      </c>
    </row>
    <row r="43" spans="1:243" s="27" customFormat="1" ht="63" customHeight="1">
      <c r="A43" s="69">
        <v>10</v>
      </c>
      <c r="B43" s="81" t="s">
        <v>205</v>
      </c>
      <c r="C43" s="61" t="s">
        <v>78</v>
      </c>
      <c r="D43" s="79">
        <v>2</v>
      </c>
      <c r="E43" s="55" t="s">
        <v>177</v>
      </c>
      <c r="F43" s="50"/>
      <c r="G43" s="29"/>
      <c r="H43" s="29"/>
      <c r="I43" s="19" t="s">
        <v>36</v>
      </c>
      <c r="J43" s="21">
        <f t="shared" si="0"/>
        <v>1</v>
      </c>
      <c r="K43" s="22" t="s">
        <v>42</v>
      </c>
      <c r="L43" s="22" t="s">
        <v>7</v>
      </c>
      <c r="M43" s="108"/>
      <c r="N43" s="45"/>
      <c r="O43" s="45"/>
      <c r="P43" s="49"/>
      <c r="Q43" s="45"/>
      <c r="R43" s="45"/>
      <c r="S43" s="46"/>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51"/>
      <c r="AV43" s="47"/>
      <c r="AW43" s="47"/>
      <c r="AX43" s="47"/>
      <c r="AY43" s="47"/>
      <c r="AZ43" s="47"/>
      <c r="BA43" s="94">
        <f t="shared" si="1"/>
        <v>0</v>
      </c>
      <c r="BB43" s="48">
        <f t="shared" si="2"/>
        <v>0</v>
      </c>
      <c r="BC43" s="112" t="str">
        <f t="shared" si="3"/>
        <v>INR Zero Only</v>
      </c>
      <c r="IE43" s="28">
        <v>1.02</v>
      </c>
      <c r="IF43" s="28" t="s">
        <v>37</v>
      </c>
      <c r="IG43" s="28" t="s">
        <v>38</v>
      </c>
      <c r="IH43" s="28">
        <v>213</v>
      </c>
      <c r="II43" s="28" t="s">
        <v>35</v>
      </c>
    </row>
    <row r="44" spans="1:243" s="27" customFormat="1" ht="30" customHeight="1">
      <c r="A44" s="69">
        <v>11</v>
      </c>
      <c r="B44" s="81" t="s">
        <v>178</v>
      </c>
      <c r="C44" s="61" t="s">
        <v>79</v>
      </c>
      <c r="D44" s="79">
        <v>2</v>
      </c>
      <c r="E44" s="55" t="s">
        <v>177</v>
      </c>
      <c r="F44" s="50"/>
      <c r="G44" s="29"/>
      <c r="H44" s="29"/>
      <c r="I44" s="19" t="s">
        <v>36</v>
      </c>
      <c r="J44" s="21">
        <f t="shared" si="0"/>
        <v>1</v>
      </c>
      <c r="K44" s="22" t="s">
        <v>42</v>
      </c>
      <c r="L44" s="22" t="s">
        <v>7</v>
      </c>
      <c r="M44" s="108"/>
      <c r="N44" s="45"/>
      <c r="O44" s="45"/>
      <c r="P44" s="49"/>
      <c r="Q44" s="45"/>
      <c r="R44" s="45"/>
      <c r="S44" s="46"/>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51"/>
      <c r="AV44" s="47"/>
      <c r="AW44" s="47"/>
      <c r="AX44" s="47"/>
      <c r="AY44" s="47"/>
      <c r="AZ44" s="47"/>
      <c r="BA44" s="94">
        <f t="shared" si="1"/>
        <v>0</v>
      </c>
      <c r="BB44" s="48">
        <f t="shared" si="2"/>
        <v>0</v>
      </c>
      <c r="BC44" s="112" t="str">
        <f t="shared" si="3"/>
        <v>INR Zero Only</v>
      </c>
      <c r="IE44" s="28">
        <v>1.02</v>
      </c>
      <c r="IF44" s="28" t="s">
        <v>37</v>
      </c>
      <c r="IG44" s="28" t="s">
        <v>38</v>
      </c>
      <c r="IH44" s="28">
        <v>213</v>
      </c>
      <c r="II44" s="28" t="s">
        <v>35</v>
      </c>
    </row>
    <row r="45" spans="1:243" s="121" customFormat="1" ht="34.5" customHeight="1">
      <c r="A45" s="69">
        <v>12</v>
      </c>
      <c r="B45" s="81" t="s">
        <v>179</v>
      </c>
      <c r="C45" s="61" t="s">
        <v>80</v>
      </c>
      <c r="D45" s="79"/>
      <c r="E45" s="55"/>
      <c r="F45" s="19"/>
      <c r="G45" s="20"/>
      <c r="H45" s="20"/>
      <c r="I45" s="19"/>
      <c r="J45" s="21"/>
      <c r="K45" s="22"/>
      <c r="L45" s="22"/>
      <c r="M45" s="109"/>
      <c r="N45" s="124"/>
      <c r="O45" s="124"/>
      <c r="P45" s="125"/>
      <c r="Q45" s="124"/>
      <c r="R45" s="124"/>
      <c r="S45" s="126"/>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8"/>
      <c r="BB45" s="130"/>
      <c r="BC45" s="120"/>
      <c r="IE45" s="122">
        <v>1</v>
      </c>
      <c r="IF45" s="122" t="s">
        <v>32</v>
      </c>
      <c r="IG45" s="122" t="s">
        <v>33</v>
      </c>
      <c r="IH45" s="122">
        <v>10</v>
      </c>
      <c r="II45" s="122" t="s">
        <v>34</v>
      </c>
    </row>
    <row r="46" spans="1:243" s="121" customFormat="1" ht="28.5" customHeight="1">
      <c r="A46" s="136">
        <v>12.1</v>
      </c>
      <c r="B46" s="80" t="s">
        <v>180</v>
      </c>
      <c r="C46" s="61" t="s">
        <v>81</v>
      </c>
      <c r="D46" s="79">
        <v>40</v>
      </c>
      <c r="E46" s="55" t="s">
        <v>57</v>
      </c>
      <c r="F46" s="50"/>
      <c r="G46" s="29"/>
      <c r="H46" s="29"/>
      <c r="I46" s="19" t="s">
        <v>36</v>
      </c>
      <c r="J46" s="21">
        <f aca="true" t="shared" si="4" ref="J46:J55">IF(I46="Less(-)",-1,1)</f>
        <v>1</v>
      </c>
      <c r="K46" s="22" t="s">
        <v>42</v>
      </c>
      <c r="L46" s="22" t="s">
        <v>7</v>
      </c>
      <c r="M46" s="108"/>
      <c r="N46" s="115"/>
      <c r="O46" s="115"/>
      <c r="P46" s="116"/>
      <c r="Q46" s="115"/>
      <c r="R46" s="115"/>
      <c r="S46" s="117"/>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9"/>
      <c r="AV46" s="118"/>
      <c r="AW46" s="118"/>
      <c r="AX46" s="118"/>
      <c r="AY46" s="118"/>
      <c r="AZ46" s="118"/>
      <c r="BA46" s="107">
        <f aca="true" t="shared" si="5" ref="BA46:BA55">total_amount_ba($B$2,$D$2,D46,F46,J46,K46,M46)</f>
        <v>0</v>
      </c>
      <c r="BB46" s="123">
        <f aca="true" t="shared" si="6" ref="BB46:BB55">BA46+SUM(N46:AZ46)</f>
        <v>0</v>
      </c>
      <c r="BC46" s="112" t="str">
        <f aca="true" t="shared" si="7" ref="BC46:BC55">SpellNumber(L46,BA46)</f>
        <v>INR Zero Only</v>
      </c>
      <c r="IE46" s="122">
        <v>1.02</v>
      </c>
      <c r="IF46" s="122" t="s">
        <v>37</v>
      </c>
      <c r="IG46" s="122" t="s">
        <v>38</v>
      </c>
      <c r="IH46" s="122">
        <v>213</v>
      </c>
      <c r="II46" s="122" t="s">
        <v>35</v>
      </c>
    </row>
    <row r="47" spans="1:243" s="121" customFormat="1" ht="28.5" customHeight="1">
      <c r="A47" s="136">
        <v>12.2</v>
      </c>
      <c r="B47" s="80" t="s">
        <v>181</v>
      </c>
      <c r="C47" s="61" t="s">
        <v>82</v>
      </c>
      <c r="D47" s="79">
        <f>40+15</f>
        <v>55</v>
      </c>
      <c r="E47" s="55" t="s">
        <v>57</v>
      </c>
      <c r="F47" s="50"/>
      <c r="G47" s="29"/>
      <c r="H47" s="29"/>
      <c r="I47" s="19" t="s">
        <v>36</v>
      </c>
      <c r="J47" s="21">
        <f t="shared" si="4"/>
        <v>1</v>
      </c>
      <c r="K47" s="22" t="s">
        <v>42</v>
      </c>
      <c r="L47" s="22" t="s">
        <v>7</v>
      </c>
      <c r="M47" s="108"/>
      <c r="N47" s="115"/>
      <c r="O47" s="115"/>
      <c r="P47" s="116"/>
      <c r="Q47" s="115"/>
      <c r="R47" s="115"/>
      <c r="S47" s="117"/>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9"/>
      <c r="AV47" s="118"/>
      <c r="AW47" s="118"/>
      <c r="AX47" s="118"/>
      <c r="AY47" s="118"/>
      <c r="AZ47" s="118"/>
      <c r="BA47" s="107">
        <f t="shared" si="5"/>
        <v>0</v>
      </c>
      <c r="BB47" s="123">
        <f t="shared" si="6"/>
        <v>0</v>
      </c>
      <c r="BC47" s="112" t="str">
        <f t="shared" si="7"/>
        <v>INR Zero Only</v>
      </c>
      <c r="IE47" s="122">
        <v>1.02</v>
      </c>
      <c r="IF47" s="122" t="s">
        <v>37</v>
      </c>
      <c r="IG47" s="122" t="s">
        <v>38</v>
      </c>
      <c r="IH47" s="122">
        <v>213</v>
      </c>
      <c r="II47" s="122" t="s">
        <v>35</v>
      </c>
    </row>
    <row r="48" spans="1:243" s="121" customFormat="1" ht="34.5" customHeight="1">
      <c r="A48" s="54">
        <v>13</v>
      </c>
      <c r="B48" s="81" t="s">
        <v>206</v>
      </c>
      <c r="C48" s="61" t="s">
        <v>83</v>
      </c>
      <c r="D48" s="79"/>
      <c r="E48" s="55"/>
      <c r="F48" s="19"/>
      <c r="G48" s="20"/>
      <c r="H48" s="20"/>
      <c r="I48" s="19"/>
      <c r="J48" s="21"/>
      <c r="K48" s="22"/>
      <c r="L48" s="22"/>
      <c r="M48" s="109"/>
      <c r="N48" s="124"/>
      <c r="O48" s="124"/>
      <c r="P48" s="125"/>
      <c r="Q48" s="124"/>
      <c r="R48" s="124"/>
      <c r="S48" s="126"/>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8"/>
      <c r="BB48" s="130"/>
      <c r="BC48" s="120"/>
      <c r="IE48" s="122">
        <v>1</v>
      </c>
      <c r="IF48" s="122" t="s">
        <v>32</v>
      </c>
      <c r="IG48" s="122" t="s">
        <v>33</v>
      </c>
      <c r="IH48" s="122">
        <v>10</v>
      </c>
      <c r="II48" s="122" t="s">
        <v>34</v>
      </c>
    </row>
    <row r="49" spans="1:243" s="121" customFormat="1" ht="69.75" customHeight="1">
      <c r="A49" s="136">
        <v>13.1</v>
      </c>
      <c r="B49" s="134" t="s">
        <v>207</v>
      </c>
      <c r="C49" s="61" t="s">
        <v>84</v>
      </c>
      <c r="D49" s="79">
        <v>4</v>
      </c>
      <c r="E49" s="55" t="s">
        <v>58</v>
      </c>
      <c r="F49" s="50"/>
      <c r="G49" s="29"/>
      <c r="H49" s="29"/>
      <c r="I49" s="19" t="s">
        <v>36</v>
      </c>
      <c r="J49" s="21">
        <f t="shared" si="4"/>
        <v>1</v>
      </c>
      <c r="K49" s="22" t="s">
        <v>42</v>
      </c>
      <c r="L49" s="22" t="s">
        <v>7</v>
      </c>
      <c r="M49" s="108"/>
      <c r="N49" s="115"/>
      <c r="O49" s="115"/>
      <c r="P49" s="116"/>
      <c r="Q49" s="115"/>
      <c r="R49" s="115"/>
      <c r="S49" s="117"/>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9"/>
      <c r="AV49" s="118"/>
      <c r="AW49" s="118"/>
      <c r="AX49" s="118"/>
      <c r="AY49" s="118"/>
      <c r="AZ49" s="118"/>
      <c r="BA49" s="107">
        <f t="shared" si="5"/>
        <v>0</v>
      </c>
      <c r="BB49" s="123">
        <f t="shared" si="6"/>
        <v>0</v>
      </c>
      <c r="BC49" s="112" t="str">
        <f>SpellNumber(L49,BA49)</f>
        <v>INR Zero Only</v>
      </c>
      <c r="IE49" s="122">
        <v>1.02</v>
      </c>
      <c r="IF49" s="122" t="s">
        <v>37</v>
      </c>
      <c r="IG49" s="122" t="s">
        <v>38</v>
      </c>
      <c r="IH49" s="122">
        <v>213</v>
      </c>
      <c r="II49" s="122" t="s">
        <v>35</v>
      </c>
    </row>
    <row r="50" spans="1:243" s="121" customFormat="1" ht="97.5" customHeight="1">
      <c r="A50" s="136">
        <v>13.2</v>
      </c>
      <c r="B50" s="134" t="s">
        <v>208</v>
      </c>
      <c r="C50" s="61" t="s">
        <v>85</v>
      </c>
      <c r="D50" s="79">
        <v>2</v>
      </c>
      <c r="E50" s="55" t="s">
        <v>47</v>
      </c>
      <c r="F50" s="50"/>
      <c r="G50" s="29"/>
      <c r="H50" s="29"/>
      <c r="I50" s="19" t="s">
        <v>36</v>
      </c>
      <c r="J50" s="21">
        <f t="shared" si="4"/>
        <v>1</v>
      </c>
      <c r="K50" s="22" t="s">
        <v>42</v>
      </c>
      <c r="L50" s="22" t="s">
        <v>7</v>
      </c>
      <c r="M50" s="108"/>
      <c r="N50" s="115"/>
      <c r="O50" s="115"/>
      <c r="P50" s="116"/>
      <c r="Q50" s="115"/>
      <c r="R50" s="115"/>
      <c r="S50" s="117"/>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9"/>
      <c r="AV50" s="118"/>
      <c r="AW50" s="118"/>
      <c r="AX50" s="118"/>
      <c r="AY50" s="118"/>
      <c r="AZ50" s="118"/>
      <c r="BA50" s="107">
        <f t="shared" si="5"/>
        <v>0</v>
      </c>
      <c r="BB50" s="123">
        <f t="shared" si="6"/>
        <v>0</v>
      </c>
      <c r="BC50" s="112" t="str">
        <f>SpellNumber(L50,BA50)</f>
        <v>INR Zero Only</v>
      </c>
      <c r="IE50" s="122">
        <v>1.02</v>
      </c>
      <c r="IF50" s="122" t="s">
        <v>37</v>
      </c>
      <c r="IG50" s="122" t="s">
        <v>38</v>
      </c>
      <c r="IH50" s="122">
        <v>213</v>
      </c>
      <c r="II50" s="122" t="s">
        <v>35</v>
      </c>
    </row>
    <row r="51" spans="1:243" s="121" customFormat="1" ht="86.25" customHeight="1">
      <c r="A51" s="136">
        <v>13.3</v>
      </c>
      <c r="B51" s="134" t="s">
        <v>209</v>
      </c>
      <c r="C51" s="61" t="s">
        <v>86</v>
      </c>
      <c r="D51" s="79">
        <v>2</v>
      </c>
      <c r="E51" s="55" t="s">
        <v>58</v>
      </c>
      <c r="F51" s="50"/>
      <c r="G51" s="29"/>
      <c r="H51" s="29"/>
      <c r="I51" s="19" t="s">
        <v>36</v>
      </c>
      <c r="J51" s="21">
        <f t="shared" si="4"/>
        <v>1</v>
      </c>
      <c r="K51" s="22" t="s">
        <v>42</v>
      </c>
      <c r="L51" s="22" t="s">
        <v>7</v>
      </c>
      <c r="M51" s="108"/>
      <c r="N51" s="115"/>
      <c r="O51" s="115"/>
      <c r="P51" s="116"/>
      <c r="Q51" s="115"/>
      <c r="R51" s="115"/>
      <c r="S51" s="117"/>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9"/>
      <c r="AV51" s="118"/>
      <c r="AW51" s="118"/>
      <c r="AX51" s="118"/>
      <c r="AY51" s="118"/>
      <c r="AZ51" s="118"/>
      <c r="BA51" s="107">
        <f t="shared" si="5"/>
        <v>0</v>
      </c>
      <c r="BB51" s="123">
        <f t="shared" si="6"/>
        <v>0</v>
      </c>
      <c r="BC51" s="112" t="str">
        <f>SpellNumber(L51,BA51)</f>
        <v>INR Zero Only</v>
      </c>
      <c r="IE51" s="122">
        <v>1.02</v>
      </c>
      <c r="IF51" s="122" t="s">
        <v>37</v>
      </c>
      <c r="IG51" s="122" t="s">
        <v>38</v>
      </c>
      <c r="IH51" s="122">
        <v>213</v>
      </c>
      <c r="II51" s="122" t="s">
        <v>35</v>
      </c>
    </row>
    <row r="52" spans="1:243" s="121" customFormat="1" ht="78" customHeight="1">
      <c r="A52" s="136">
        <v>13.4</v>
      </c>
      <c r="B52" s="134" t="s">
        <v>210</v>
      </c>
      <c r="C52" s="61" t="s">
        <v>87</v>
      </c>
      <c r="D52" s="79">
        <v>2</v>
      </c>
      <c r="E52" s="55" t="s">
        <v>58</v>
      </c>
      <c r="F52" s="50"/>
      <c r="G52" s="29"/>
      <c r="H52" s="29"/>
      <c r="I52" s="19" t="s">
        <v>36</v>
      </c>
      <c r="J52" s="21">
        <f t="shared" si="4"/>
        <v>1</v>
      </c>
      <c r="K52" s="22" t="s">
        <v>42</v>
      </c>
      <c r="L52" s="22" t="s">
        <v>7</v>
      </c>
      <c r="M52" s="108"/>
      <c r="N52" s="115"/>
      <c r="O52" s="115"/>
      <c r="P52" s="116"/>
      <c r="Q52" s="115"/>
      <c r="R52" s="115"/>
      <c r="S52" s="117"/>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9"/>
      <c r="AV52" s="118"/>
      <c r="AW52" s="118"/>
      <c r="AX52" s="118"/>
      <c r="AY52" s="118"/>
      <c r="AZ52" s="118"/>
      <c r="BA52" s="107">
        <f t="shared" si="5"/>
        <v>0</v>
      </c>
      <c r="BB52" s="123">
        <f t="shared" si="6"/>
        <v>0</v>
      </c>
      <c r="BC52" s="112" t="str">
        <f>SpellNumber(L52,BA52)</f>
        <v>INR Zero Only</v>
      </c>
      <c r="IE52" s="122">
        <v>1.02</v>
      </c>
      <c r="IF52" s="122" t="s">
        <v>37</v>
      </c>
      <c r="IG52" s="122" t="s">
        <v>38</v>
      </c>
      <c r="IH52" s="122">
        <v>213</v>
      </c>
      <c r="II52" s="122" t="s">
        <v>35</v>
      </c>
    </row>
    <row r="53" spans="1:243" s="27" customFormat="1" ht="49.5" customHeight="1">
      <c r="A53" s="54">
        <v>14</v>
      </c>
      <c r="B53" s="81" t="s">
        <v>117</v>
      </c>
      <c r="C53" s="61" t="s">
        <v>88</v>
      </c>
      <c r="D53" s="79">
        <v>2</v>
      </c>
      <c r="E53" s="55" t="s">
        <v>58</v>
      </c>
      <c r="F53" s="50"/>
      <c r="G53" s="29"/>
      <c r="H53" s="29"/>
      <c r="I53" s="19" t="s">
        <v>36</v>
      </c>
      <c r="J53" s="21">
        <f t="shared" si="4"/>
        <v>1</v>
      </c>
      <c r="K53" s="22" t="s">
        <v>42</v>
      </c>
      <c r="L53" s="22" t="s">
        <v>7</v>
      </c>
      <c r="M53" s="108"/>
      <c r="N53" s="45"/>
      <c r="O53" s="45"/>
      <c r="P53" s="49"/>
      <c r="Q53" s="45"/>
      <c r="R53" s="45"/>
      <c r="S53" s="46"/>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51"/>
      <c r="AV53" s="47"/>
      <c r="AW53" s="47"/>
      <c r="AX53" s="47"/>
      <c r="AY53" s="47"/>
      <c r="AZ53" s="47"/>
      <c r="BA53" s="94">
        <f t="shared" si="5"/>
        <v>0</v>
      </c>
      <c r="BB53" s="48">
        <f t="shared" si="6"/>
        <v>0</v>
      </c>
      <c r="BC53" s="112" t="str">
        <f t="shared" si="7"/>
        <v>INR Zero Only</v>
      </c>
      <c r="IE53" s="28">
        <v>1.02</v>
      </c>
      <c r="IF53" s="28" t="s">
        <v>37</v>
      </c>
      <c r="IG53" s="28" t="s">
        <v>38</v>
      </c>
      <c r="IH53" s="28">
        <v>213</v>
      </c>
      <c r="II53" s="28" t="s">
        <v>35</v>
      </c>
    </row>
    <row r="54" spans="1:243" s="27" customFormat="1" ht="30.75" customHeight="1">
      <c r="A54" s="54">
        <v>15</v>
      </c>
      <c r="B54" s="81" t="s">
        <v>119</v>
      </c>
      <c r="C54" s="61" t="s">
        <v>89</v>
      </c>
      <c r="D54" s="79">
        <v>2</v>
      </c>
      <c r="E54" s="55" t="s">
        <v>58</v>
      </c>
      <c r="F54" s="50"/>
      <c r="G54" s="29"/>
      <c r="H54" s="29"/>
      <c r="I54" s="19" t="s">
        <v>36</v>
      </c>
      <c r="J54" s="21">
        <f t="shared" si="4"/>
        <v>1</v>
      </c>
      <c r="K54" s="22" t="s">
        <v>42</v>
      </c>
      <c r="L54" s="22" t="s">
        <v>7</v>
      </c>
      <c r="M54" s="108"/>
      <c r="N54" s="45"/>
      <c r="O54" s="45"/>
      <c r="P54" s="49"/>
      <c r="Q54" s="45"/>
      <c r="R54" s="45"/>
      <c r="S54" s="46"/>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51"/>
      <c r="AV54" s="47"/>
      <c r="AW54" s="47"/>
      <c r="AX54" s="47"/>
      <c r="AY54" s="47"/>
      <c r="AZ54" s="47"/>
      <c r="BA54" s="94">
        <f t="shared" si="5"/>
        <v>0</v>
      </c>
      <c r="BB54" s="48">
        <f t="shared" si="6"/>
        <v>0</v>
      </c>
      <c r="BC54" s="112" t="str">
        <f t="shared" si="7"/>
        <v>INR Zero Only</v>
      </c>
      <c r="IE54" s="28">
        <v>1.02</v>
      </c>
      <c r="IF54" s="28" t="s">
        <v>37</v>
      </c>
      <c r="IG54" s="28" t="s">
        <v>38</v>
      </c>
      <c r="IH54" s="28">
        <v>213</v>
      </c>
      <c r="II54" s="28" t="s">
        <v>35</v>
      </c>
    </row>
    <row r="55" spans="1:243" s="27" customFormat="1" ht="51" customHeight="1">
      <c r="A55" s="54">
        <v>16</v>
      </c>
      <c r="B55" s="131" t="s">
        <v>182</v>
      </c>
      <c r="C55" s="61" t="s">
        <v>90</v>
      </c>
      <c r="D55" s="129">
        <v>1200</v>
      </c>
      <c r="E55" s="55" t="s">
        <v>127</v>
      </c>
      <c r="F55" s="50"/>
      <c r="G55" s="29"/>
      <c r="H55" s="29"/>
      <c r="I55" s="19" t="s">
        <v>36</v>
      </c>
      <c r="J55" s="21">
        <f t="shared" si="4"/>
        <v>1</v>
      </c>
      <c r="K55" s="22" t="s">
        <v>42</v>
      </c>
      <c r="L55" s="22" t="s">
        <v>7</v>
      </c>
      <c r="M55" s="108"/>
      <c r="N55" s="45"/>
      <c r="O55" s="45"/>
      <c r="P55" s="49"/>
      <c r="Q55" s="45"/>
      <c r="R55" s="45"/>
      <c r="S55" s="46"/>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51"/>
      <c r="AV55" s="47"/>
      <c r="AW55" s="47"/>
      <c r="AX55" s="47"/>
      <c r="AY55" s="47"/>
      <c r="AZ55" s="47"/>
      <c r="BA55" s="94">
        <f t="shared" si="5"/>
        <v>0</v>
      </c>
      <c r="BB55" s="48">
        <f t="shared" si="6"/>
        <v>0</v>
      </c>
      <c r="BC55" s="112" t="str">
        <f t="shared" si="7"/>
        <v>INR Zero Only</v>
      </c>
      <c r="IE55" s="28">
        <v>1.02</v>
      </c>
      <c r="IF55" s="28" t="s">
        <v>37</v>
      </c>
      <c r="IG55" s="28" t="s">
        <v>38</v>
      </c>
      <c r="IH55" s="28">
        <v>213</v>
      </c>
      <c r="II55" s="28" t="s">
        <v>35</v>
      </c>
    </row>
    <row r="56" spans="1:243" s="27" customFormat="1" ht="33" customHeight="1">
      <c r="A56" s="85" t="s">
        <v>40</v>
      </c>
      <c r="B56" s="86"/>
      <c r="C56" s="73"/>
      <c r="D56" s="74"/>
      <c r="E56" s="74"/>
      <c r="F56" s="75"/>
      <c r="G56" s="75"/>
      <c r="H56" s="76"/>
      <c r="I56" s="76"/>
      <c r="J56" s="76"/>
      <c r="K56" s="76"/>
      <c r="L56" s="77"/>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110">
        <f>SUM(BA14:BA55)</f>
        <v>0</v>
      </c>
      <c r="BB56" s="110">
        <f>SUM(BB14:BB55)</f>
        <v>0</v>
      </c>
      <c r="BC56" s="112" t="str">
        <f>SpellNumber(L56,BA56)</f>
        <v> Zero Only</v>
      </c>
      <c r="IE56" s="28">
        <v>4</v>
      </c>
      <c r="IF56" s="28" t="s">
        <v>37</v>
      </c>
      <c r="IG56" s="28" t="s">
        <v>39</v>
      </c>
      <c r="IH56" s="28">
        <v>10</v>
      </c>
      <c r="II56" s="28" t="s">
        <v>35</v>
      </c>
    </row>
    <row r="57" spans="1:243" s="36" customFormat="1" ht="39" customHeight="1" hidden="1">
      <c r="A57" s="66" t="s">
        <v>44</v>
      </c>
      <c r="B57" s="67"/>
      <c r="C57" s="62"/>
      <c r="D57" s="59"/>
      <c r="E57" s="63" t="s">
        <v>41</v>
      </c>
      <c r="F57" s="43"/>
      <c r="G57" s="31"/>
      <c r="H57" s="32"/>
      <c r="I57" s="32"/>
      <c r="J57" s="32"/>
      <c r="K57" s="33"/>
      <c r="L57" s="34"/>
      <c r="M57" s="35"/>
      <c r="O57" s="27"/>
      <c r="P57" s="27"/>
      <c r="Q57" s="27"/>
      <c r="R57" s="27"/>
      <c r="S57" s="27"/>
      <c r="BA57" s="41">
        <f>IF(ISBLANK(F57),0,IF(E57="Excess (+)",ROUND(BA56+(BA56*F57),2),IF(E57="Less (-)",ROUND(BA56+(BA56*F57*(-1)),2),0)))</f>
        <v>0</v>
      </c>
      <c r="BB57" s="42">
        <f>ROUND(BA57,0)</f>
        <v>0</v>
      </c>
      <c r="BC57" s="111" t="str">
        <f>SpellNumber(L57,BB57)</f>
        <v> Zero Only</v>
      </c>
      <c r="IE57" s="37"/>
      <c r="IF57" s="37"/>
      <c r="IG57" s="37"/>
      <c r="IH57" s="37"/>
      <c r="II57" s="37"/>
    </row>
    <row r="58" spans="1:243" s="36" customFormat="1" ht="51" customHeight="1">
      <c r="A58" s="65" t="s">
        <v>43</v>
      </c>
      <c r="B58" s="65"/>
      <c r="C58" s="161" t="str">
        <f>BC56</f>
        <v> Zero Only</v>
      </c>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3"/>
      <c r="IE58" s="37"/>
      <c r="IF58" s="37"/>
      <c r="IG58" s="37"/>
      <c r="IH58" s="37"/>
      <c r="II58" s="37"/>
    </row>
    <row r="59" spans="3:243" s="14" customFormat="1" ht="14.25">
      <c r="C59" s="60"/>
      <c r="D59" s="60"/>
      <c r="E59" s="60"/>
      <c r="F59" s="38"/>
      <c r="G59" s="38"/>
      <c r="H59" s="38"/>
      <c r="I59" s="38"/>
      <c r="J59" s="38"/>
      <c r="K59" s="38"/>
      <c r="L59" s="38"/>
      <c r="M59" s="38"/>
      <c r="O59" s="38"/>
      <c r="BA59" s="38"/>
      <c r="BC59" s="113"/>
      <c r="IE59" s="15"/>
      <c r="IF59" s="15"/>
      <c r="IG59" s="15"/>
      <c r="IH59" s="15"/>
      <c r="II59" s="15"/>
    </row>
  </sheetData>
  <sheetProtection password="CE88" sheet="1"/>
  <mergeCells count="8">
    <mergeCell ref="A9:BC9"/>
    <mergeCell ref="C58:BC58"/>
    <mergeCell ref="A1:L1"/>
    <mergeCell ref="A4:BC4"/>
    <mergeCell ref="A5:BC5"/>
    <mergeCell ref="A6:BC6"/>
    <mergeCell ref="A7:BC7"/>
    <mergeCell ref="B8:BC8"/>
  </mergeCells>
  <dataValidations count="21">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7">
      <formula1>IF(ISBLANK(F57),$A$3:$C$3,$B$3:$C$3)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7">
      <formula1>0</formula1>
      <formula2>IF(E57&lt;&gt;"Select",99.9,0)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7">
      <formula1>IF(E57&lt;&gt;"Select",0,-1)</formula1>
      <formula2>IF(E57&lt;&gt;"Select",99.99,-1)</formula2>
    </dataValidation>
    <dataValidation type="decimal" allowBlank="1" showInputMessage="1" showErrorMessage="1" promptTitle="Rate Entry" prompt="Please enter VAT charges in Rupees for this item. " errorTitle="Invaid Entry" error="Only Numeric Values are allowed. " sqref="M23:M25 M30 M27:M28 M17:M18 M14:M15 M20:M21 M32:M33 M35:M44 M46:M47 M49:M55">
      <formula1>0</formula1>
      <formula2>999999999999999</formula2>
    </dataValidation>
    <dataValidation type="list" allowBlank="1" showInputMessage="1" showErrorMessage="1" sqref="L45 L46 L47 L48 L49 L50 L51 L52 L53 L54 L13 L14 L15 L16 L17 L18 L19 L20 L21 L22 L23 L24 L25 L26 L27 L28 L29 L30 L31 L32 L33 L34 L35 L36 L37 L38 L39 L40 L41 L42 L43 L44 L55">
      <formula1>"INR"</formula1>
    </dataValidation>
    <dataValidation type="decimal" allowBlank="1" showInputMessage="1" showErrorMessage="1" promptTitle="Quantity" prompt="Please enter the Quantity for this item. " errorTitle="Invalid Entry" error="Only Numeric Values are allowed. " sqref="F13:F55 D13:D54">
      <formula1>0</formula1>
      <formula2>999999999999999</formula2>
    </dataValidation>
    <dataValidation allowBlank="1" showInputMessage="1" showErrorMessage="1" promptTitle="Units" prompt="Please enter Units in text" sqref="E13:E55"/>
    <dataValidation type="decimal" allowBlank="1" showInputMessage="1" showErrorMessage="1" promptTitle="Rate Entry" prompt="Please enter the Inspection Charges in Rupees for this item. " errorTitle="Invaid Entry" error="Only Numeric Values are allowed. " sqref="Q13:Q5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5">
      <formula1>0</formula1>
      <formula2>999999999999999</formula2>
    </dataValidation>
    <dataValidation allowBlank="1" showInputMessage="1" showErrorMessage="1" promptTitle="Itemcode/Make" prompt="Please enter text" sqref="C13:C55"/>
    <dataValidation type="decimal" allowBlank="1" showInputMessage="1" showErrorMessage="1" errorTitle="Invalid Entry" error="Only Numeric Values are allowed. " sqref="A13:A55">
      <formula1>0</formula1>
      <formula2>999999999999999</formula2>
    </dataValidation>
    <dataValidation type="list" showInputMessage="1" showErrorMessage="1" sqref="I13:I55">
      <formula1>"Excess(+), Less(-)"</formula1>
    </dataValidation>
    <dataValidation allowBlank="1" showInputMessage="1" showErrorMessage="1" promptTitle="Addition / Deduction" prompt="Please Choose the correct One" sqref="J13:J55"/>
    <dataValidation type="list" allowBlank="1" showInputMessage="1" showErrorMessage="1" sqref="K13:K55">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55">
      <formula1>0</formula1>
      <formula2>999999999999999</formula2>
    </dataValidation>
  </dataValidations>
  <printOptions/>
  <pageMargins left="0.5511811023622047" right="0.31496062992125984" top="0.5905511811023623" bottom="0.5118110236220472" header="0.31496062992125984" footer="0.31496062992125984"/>
  <pageSetup fitToHeight="0"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codeName="Sheet15">
    <tabColor theme="4" tint="-0.4999699890613556"/>
  </sheetPr>
  <dimension ref="A1:II38"/>
  <sheetViews>
    <sheetView showGridLines="0" zoomScale="82" zoomScaleNormal="82" zoomScalePageLayoutView="0" workbookViewId="0" topLeftCell="A1">
      <selection activeCell="A13" sqref="A13:BC34"/>
    </sheetView>
  </sheetViews>
  <sheetFormatPr defaultColWidth="9.140625" defaultRowHeight="15"/>
  <cols>
    <col min="1" max="1" width="13.421875" style="38" customWidth="1"/>
    <col min="2" max="2" width="72.28125" style="38" customWidth="1"/>
    <col min="3" max="3" width="11.8515625" style="60" customWidth="1"/>
    <col min="4" max="4" width="14.57421875" style="106" customWidth="1"/>
    <col min="5" max="5" width="11.28125" style="60" customWidth="1"/>
    <col min="6" max="6" width="14.421875" style="38" hidden="1" customWidth="1"/>
    <col min="7" max="7" width="14.140625" style="38" hidden="1" customWidth="1"/>
    <col min="8" max="9" width="12.140625" style="38" hidden="1" customWidth="1"/>
    <col min="10" max="10" width="9.00390625" style="38" hidden="1" customWidth="1"/>
    <col min="11" max="11" width="19.57421875" style="38" hidden="1" customWidth="1"/>
    <col min="12" max="12" width="14.28125" style="38" hidden="1" customWidth="1"/>
    <col min="13" max="13" width="21.8515625" style="60" customWidth="1"/>
    <col min="14" max="14" width="15.28125" style="39" hidden="1" customWidth="1"/>
    <col min="15" max="15" width="14.28125" style="38" hidden="1" customWidth="1"/>
    <col min="16" max="16" width="17.28125" style="38" hidden="1" customWidth="1"/>
    <col min="17" max="17" width="18.421875" style="38" hidden="1" customWidth="1"/>
    <col min="18" max="18" width="17.421875" style="38" hidden="1" customWidth="1"/>
    <col min="19" max="19" width="14.7109375" style="38" hidden="1" customWidth="1"/>
    <col min="20" max="20" width="14.8515625" style="38" hidden="1" customWidth="1"/>
    <col min="21" max="21" width="16.421875" style="38" hidden="1" customWidth="1"/>
    <col min="22" max="22" width="13.00390625" style="38" hidden="1" customWidth="1"/>
    <col min="23" max="51" width="9.140625" style="38" hidden="1" customWidth="1"/>
    <col min="52" max="52" width="10.28125" style="38" hidden="1" customWidth="1"/>
    <col min="53" max="53" width="20.28125" style="97" customWidth="1"/>
    <col min="54" max="54" width="18.8515625" style="97" hidden="1" customWidth="1"/>
    <col min="55" max="55" width="43.57421875" style="60" customWidth="1"/>
    <col min="56" max="238" width="9.140625" style="38" customWidth="1"/>
    <col min="239" max="243" width="9.140625" style="40" customWidth="1"/>
    <col min="244" max="16384" width="9.140625" style="38" customWidth="1"/>
  </cols>
  <sheetData>
    <row r="1" spans="1:243" s="1" customFormat="1" ht="25.5" customHeight="1">
      <c r="A1" s="164" t="str">
        <f>B2&amp;" BoQ"</f>
        <v>Item Rate BoQ</v>
      </c>
      <c r="B1" s="164"/>
      <c r="C1" s="164"/>
      <c r="D1" s="164"/>
      <c r="E1" s="164"/>
      <c r="F1" s="164"/>
      <c r="G1" s="164"/>
      <c r="H1" s="164"/>
      <c r="I1" s="164"/>
      <c r="J1" s="164"/>
      <c r="K1" s="164"/>
      <c r="L1" s="164"/>
      <c r="M1" s="56"/>
      <c r="O1" s="2"/>
      <c r="P1" s="2"/>
      <c r="Q1" s="3"/>
      <c r="BC1" s="56"/>
      <c r="IE1" s="3"/>
      <c r="IF1" s="3"/>
      <c r="IG1" s="3"/>
      <c r="IH1" s="3"/>
      <c r="II1" s="3"/>
    </row>
    <row r="2" spans="1:55" s="1" customFormat="1" ht="25.5" customHeight="1" hidden="1">
      <c r="A2" s="4" t="s">
        <v>3</v>
      </c>
      <c r="B2" s="4" t="s">
        <v>4</v>
      </c>
      <c r="C2" s="44" t="s">
        <v>5</v>
      </c>
      <c r="D2" s="100" t="s">
        <v>6</v>
      </c>
      <c r="E2" s="4" t="s">
        <v>7</v>
      </c>
      <c r="J2" s="5"/>
      <c r="K2" s="5"/>
      <c r="L2" s="5"/>
      <c r="M2" s="56"/>
      <c r="O2" s="2"/>
      <c r="P2" s="2"/>
      <c r="Q2" s="3"/>
      <c r="BC2" s="56"/>
    </row>
    <row r="3" spans="1:243" s="1" customFormat="1" ht="30" customHeight="1" hidden="1">
      <c r="A3" s="1" t="s">
        <v>8</v>
      </c>
      <c r="C3" s="56" t="s">
        <v>9</v>
      </c>
      <c r="D3" s="101"/>
      <c r="E3" s="56"/>
      <c r="M3" s="56"/>
      <c r="BC3" s="56"/>
      <c r="IE3" s="3"/>
      <c r="IF3" s="3"/>
      <c r="IG3" s="3"/>
      <c r="IH3" s="3"/>
      <c r="II3" s="3"/>
    </row>
    <row r="4" spans="1:243" s="6" customFormat="1" ht="30.75" customHeight="1">
      <c r="A4" s="165" t="s">
        <v>187</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IE4" s="7"/>
      <c r="IF4" s="7"/>
      <c r="IG4" s="7"/>
      <c r="IH4" s="7"/>
      <c r="II4" s="7"/>
    </row>
    <row r="5" spans="1:243" s="6" customFormat="1" ht="30.75" customHeight="1">
      <c r="A5" s="165" t="s">
        <v>213</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IE5" s="7"/>
      <c r="IF5" s="7"/>
      <c r="IG5" s="7"/>
      <c r="IH5" s="7"/>
      <c r="II5" s="7"/>
    </row>
    <row r="6" spans="1:243" s="6" customFormat="1" ht="30.75" customHeight="1">
      <c r="A6" s="165" t="s">
        <v>56</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IE6" s="7"/>
      <c r="IF6" s="7"/>
      <c r="IG6" s="7"/>
      <c r="IH6" s="7"/>
      <c r="II6" s="7"/>
    </row>
    <row r="7" spans="1:243" s="6" customFormat="1" ht="29.25" customHeight="1" hidden="1">
      <c r="A7" s="166" t="s">
        <v>10</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IE7" s="7"/>
      <c r="IF7" s="7"/>
      <c r="IG7" s="7"/>
      <c r="IH7" s="7"/>
      <c r="II7" s="7"/>
    </row>
    <row r="8" spans="1:243" s="9" customFormat="1" ht="65.25" customHeight="1">
      <c r="A8" s="8" t="s">
        <v>45</v>
      </c>
      <c r="B8" s="167"/>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9"/>
      <c r="IE8" s="10"/>
      <c r="IF8" s="10"/>
      <c r="IG8" s="10"/>
      <c r="IH8" s="10"/>
      <c r="II8" s="10"/>
    </row>
    <row r="9" spans="1:243" s="11" customFormat="1" ht="61.5" customHeight="1">
      <c r="A9" s="158" t="s">
        <v>214</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60"/>
      <c r="IE9" s="12"/>
      <c r="IF9" s="12"/>
      <c r="IG9" s="12"/>
      <c r="IH9" s="12"/>
      <c r="II9" s="12"/>
    </row>
    <row r="10" spans="1:243" s="11" customFormat="1" ht="26.25" customHeight="1">
      <c r="A10" s="57" t="s">
        <v>11</v>
      </c>
      <c r="B10" s="57" t="s">
        <v>12</v>
      </c>
      <c r="C10" s="57" t="s">
        <v>12</v>
      </c>
      <c r="D10" s="102" t="s">
        <v>11</v>
      </c>
      <c r="E10" s="57" t="s">
        <v>12</v>
      </c>
      <c r="F10" s="57" t="s">
        <v>13</v>
      </c>
      <c r="G10" s="57" t="s">
        <v>13</v>
      </c>
      <c r="H10" s="57" t="s">
        <v>14</v>
      </c>
      <c r="I10" s="57" t="s">
        <v>12</v>
      </c>
      <c r="J10" s="57" t="s">
        <v>11</v>
      </c>
      <c r="K10" s="57" t="s">
        <v>15</v>
      </c>
      <c r="L10" s="57" t="s">
        <v>12</v>
      </c>
      <c r="M10" s="57" t="s">
        <v>11</v>
      </c>
      <c r="N10" s="57" t="s">
        <v>13</v>
      </c>
      <c r="O10" s="57" t="s">
        <v>13</v>
      </c>
      <c r="P10" s="57" t="s">
        <v>13</v>
      </c>
      <c r="Q10" s="57" t="s">
        <v>13</v>
      </c>
      <c r="R10" s="57" t="s">
        <v>14</v>
      </c>
      <c r="S10" s="57" t="s">
        <v>14</v>
      </c>
      <c r="T10" s="57" t="s">
        <v>13</v>
      </c>
      <c r="U10" s="57" t="s">
        <v>13</v>
      </c>
      <c r="V10" s="57" t="s">
        <v>13</v>
      </c>
      <c r="W10" s="57" t="s">
        <v>13</v>
      </c>
      <c r="X10" s="57" t="s">
        <v>14</v>
      </c>
      <c r="Y10" s="57" t="s">
        <v>14</v>
      </c>
      <c r="Z10" s="57" t="s">
        <v>13</v>
      </c>
      <c r="AA10" s="57" t="s">
        <v>13</v>
      </c>
      <c r="AB10" s="57" t="s">
        <v>13</v>
      </c>
      <c r="AC10" s="57" t="s">
        <v>13</v>
      </c>
      <c r="AD10" s="57" t="s">
        <v>14</v>
      </c>
      <c r="AE10" s="57" t="s">
        <v>14</v>
      </c>
      <c r="AF10" s="57" t="s">
        <v>13</v>
      </c>
      <c r="AG10" s="57" t="s">
        <v>13</v>
      </c>
      <c r="AH10" s="57" t="s">
        <v>13</v>
      </c>
      <c r="AI10" s="57" t="s">
        <v>13</v>
      </c>
      <c r="AJ10" s="57" t="s">
        <v>14</v>
      </c>
      <c r="AK10" s="57" t="s">
        <v>14</v>
      </c>
      <c r="AL10" s="57" t="s">
        <v>13</v>
      </c>
      <c r="AM10" s="57" t="s">
        <v>13</v>
      </c>
      <c r="AN10" s="57" t="s">
        <v>13</v>
      </c>
      <c r="AO10" s="57" t="s">
        <v>13</v>
      </c>
      <c r="AP10" s="57" t="s">
        <v>14</v>
      </c>
      <c r="AQ10" s="57" t="s">
        <v>14</v>
      </c>
      <c r="AR10" s="57" t="s">
        <v>13</v>
      </c>
      <c r="AS10" s="57" t="s">
        <v>13</v>
      </c>
      <c r="AT10" s="57" t="s">
        <v>11</v>
      </c>
      <c r="AU10" s="57" t="s">
        <v>11</v>
      </c>
      <c r="AV10" s="57" t="s">
        <v>14</v>
      </c>
      <c r="AW10" s="57" t="s">
        <v>14</v>
      </c>
      <c r="AX10" s="57" t="s">
        <v>11</v>
      </c>
      <c r="AY10" s="57" t="s">
        <v>11</v>
      </c>
      <c r="AZ10" s="57" t="s">
        <v>16</v>
      </c>
      <c r="BA10" s="57" t="s">
        <v>11</v>
      </c>
      <c r="BB10" s="57" t="s">
        <v>11</v>
      </c>
      <c r="BC10" s="57" t="s">
        <v>12</v>
      </c>
      <c r="IE10" s="12"/>
      <c r="IF10" s="12"/>
      <c r="IG10" s="12"/>
      <c r="IH10" s="12"/>
      <c r="II10" s="12"/>
    </row>
    <row r="11" spans="1:243" s="14" customFormat="1" ht="94.5" customHeight="1" thickBot="1">
      <c r="A11" s="13" t="s">
        <v>0</v>
      </c>
      <c r="B11" s="13" t="s">
        <v>17</v>
      </c>
      <c r="C11" s="57" t="s">
        <v>1</v>
      </c>
      <c r="D11" s="102" t="s">
        <v>18</v>
      </c>
      <c r="E11" s="57" t="s">
        <v>19</v>
      </c>
      <c r="F11" s="13" t="s">
        <v>46</v>
      </c>
      <c r="G11" s="13"/>
      <c r="H11" s="13"/>
      <c r="I11" s="13" t="s">
        <v>20</v>
      </c>
      <c r="J11" s="13" t="s">
        <v>21</v>
      </c>
      <c r="K11" s="13" t="s">
        <v>22</v>
      </c>
      <c r="L11" s="13" t="s">
        <v>23</v>
      </c>
      <c r="M11" s="16" t="s">
        <v>65</v>
      </c>
      <c r="N11" s="13" t="s">
        <v>24</v>
      </c>
      <c r="O11" s="13" t="s">
        <v>25</v>
      </c>
      <c r="P11" s="13" t="s">
        <v>55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2" t="s">
        <v>114</v>
      </c>
      <c r="BB11" s="52" t="s">
        <v>30</v>
      </c>
      <c r="BC11" s="92" t="s">
        <v>31</v>
      </c>
      <c r="IE11" s="15"/>
      <c r="IF11" s="15"/>
      <c r="IG11" s="15"/>
      <c r="IH11" s="15"/>
      <c r="II11" s="15"/>
    </row>
    <row r="12" spans="1:243" s="14" customFormat="1" ht="13.5" hidden="1">
      <c r="A12" s="18">
        <v>1</v>
      </c>
      <c r="B12" s="18">
        <v>2</v>
      </c>
      <c r="C12" s="58">
        <v>3</v>
      </c>
      <c r="D12" s="103">
        <v>4</v>
      </c>
      <c r="E12" s="58">
        <v>5</v>
      </c>
      <c r="F12" s="18">
        <v>6</v>
      </c>
      <c r="G12" s="18">
        <v>7</v>
      </c>
      <c r="H12" s="18">
        <v>8</v>
      </c>
      <c r="I12" s="18">
        <v>9</v>
      </c>
      <c r="J12" s="18">
        <v>10</v>
      </c>
      <c r="K12" s="18">
        <v>11</v>
      </c>
      <c r="L12" s="18">
        <v>12</v>
      </c>
      <c r="M12" s="5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58">
        <v>53</v>
      </c>
      <c r="BB12" s="58">
        <v>54</v>
      </c>
      <c r="BC12" s="58">
        <v>55</v>
      </c>
      <c r="IE12" s="15"/>
      <c r="IF12" s="15"/>
      <c r="IG12" s="15"/>
      <c r="IH12" s="15"/>
      <c r="II12" s="15"/>
    </row>
    <row r="13" spans="1:243" s="27" customFormat="1" ht="14.25" thickBot="1">
      <c r="A13" s="137">
        <v>1</v>
      </c>
      <c r="B13" s="138" t="s">
        <v>215</v>
      </c>
      <c r="C13" s="61" t="s">
        <v>120</v>
      </c>
      <c r="D13" s="79"/>
      <c r="E13" s="55"/>
      <c r="F13" s="19"/>
      <c r="G13" s="20"/>
      <c r="H13" s="20"/>
      <c r="I13" s="19"/>
      <c r="J13" s="21"/>
      <c r="K13" s="22"/>
      <c r="L13" s="22"/>
      <c r="M13" s="89"/>
      <c r="N13" s="24"/>
      <c r="O13" s="24"/>
      <c r="P13" s="64"/>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93"/>
      <c r="BB13" s="98"/>
      <c r="BC13" s="112"/>
      <c r="IE13" s="28">
        <v>1</v>
      </c>
      <c r="IF13" s="28" t="s">
        <v>32</v>
      </c>
      <c r="IG13" s="28" t="s">
        <v>33</v>
      </c>
      <c r="IH13" s="28">
        <v>10</v>
      </c>
      <c r="II13" s="28" t="s">
        <v>34</v>
      </c>
    </row>
    <row r="14" spans="1:243" s="27" customFormat="1" ht="24" customHeight="1" thickBot="1">
      <c r="A14" s="139">
        <v>1.1</v>
      </c>
      <c r="B14" s="140" t="s">
        <v>216</v>
      </c>
      <c r="C14" s="61" t="s">
        <v>121</v>
      </c>
      <c r="D14" s="141">
        <v>249.3963</v>
      </c>
      <c r="E14" s="140" t="s">
        <v>222</v>
      </c>
      <c r="F14" s="50"/>
      <c r="G14" s="29"/>
      <c r="H14" s="29"/>
      <c r="I14" s="19" t="s">
        <v>36</v>
      </c>
      <c r="J14" s="21">
        <f aca="true" t="shared" si="0" ref="J14:J19">IF(I14="Less(-)",-1,1)</f>
        <v>1</v>
      </c>
      <c r="K14" s="22" t="s">
        <v>42</v>
      </c>
      <c r="L14" s="22" t="s">
        <v>7</v>
      </c>
      <c r="M14" s="90"/>
      <c r="N14" s="45"/>
      <c r="O14" s="45"/>
      <c r="P14" s="49"/>
      <c r="Q14" s="45"/>
      <c r="R14" s="45"/>
      <c r="S14" s="46"/>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51"/>
      <c r="AV14" s="47"/>
      <c r="AW14" s="47"/>
      <c r="AX14" s="47"/>
      <c r="AY14" s="47"/>
      <c r="AZ14" s="47"/>
      <c r="BA14" s="94">
        <f aca="true" t="shared" si="1" ref="BA14:BA19">total_amount_ba($B$2,$D$2,D14,F14,J14,K14,M14)</f>
        <v>0</v>
      </c>
      <c r="BB14" s="94">
        <f aca="true" t="shared" si="2" ref="BB14:BB19">BA14+SUM(N14:AZ14)</f>
        <v>0</v>
      </c>
      <c r="BC14" s="112" t="str">
        <f aca="true" t="shared" si="3" ref="BC14:BC19">SpellNumber(L14,BA14)</f>
        <v>INR Zero Only</v>
      </c>
      <c r="IE14" s="28">
        <v>1.02</v>
      </c>
      <c r="IF14" s="28" t="s">
        <v>37</v>
      </c>
      <c r="IG14" s="28" t="s">
        <v>38</v>
      </c>
      <c r="IH14" s="28">
        <v>213</v>
      </c>
      <c r="II14" s="28" t="s">
        <v>35</v>
      </c>
    </row>
    <row r="15" spans="1:243" s="27" customFormat="1" ht="23.25" customHeight="1" thickBot="1">
      <c r="A15" s="142">
        <v>1.2</v>
      </c>
      <c r="B15" s="143" t="s">
        <v>217</v>
      </c>
      <c r="C15" s="61" t="s">
        <v>122</v>
      </c>
      <c r="D15" s="144">
        <v>1407</v>
      </c>
      <c r="E15" s="143" t="s">
        <v>35</v>
      </c>
      <c r="F15" s="50"/>
      <c r="G15" s="29"/>
      <c r="H15" s="29"/>
      <c r="I15" s="19" t="s">
        <v>36</v>
      </c>
      <c r="J15" s="21">
        <f t="shared" si="0"/>
        <v>1</v>
      </c>
      <c r="K15" s="22" t="s">
        <v>42</v>
      </c>
      <c r="L15" s="22" t="s">
        <v>7</v>
      </c>
      <c r="M15" s="90"/>
      <c r="N15" s="45"/>
      <c r="O15" s="45"/>
      <c r="P15" s="49"/>
      <c r="Q15" s="45"/>
      <c r="R15" s="45"/>
      <c r="S15" s="46"/>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51"/>
      <c r="AV15" s="47"/>
      <c r="AW15" s="47"/>
      <c r="AX15" s="47"/>
      <c r="AY15" s="47"/>
      <c r="AZ15" s="47"/>
      <c r="BA15" s="94">
        <f t="shared" si="1"/>
        <v>0</v>
      </c>
      <c r="BB15" s="94">
        <f t="shared" si="2"/>
        <v>0</v>
      </c>
      <c r="BC15" s="112" t="str">
        <f t="shared" si="3"/>
        <v>INR Zero Only</v>
      </c>
      <c r="IE15" s="28">
        <v>1.02</v>
      </c>
      <c r="IF15" s="28" t="s">
        <v>37</v>
      </c>
      <c r="IG15" s="28" t="s">
        <v>38</v>
      </c>
      <c r="IH15" s="28">
        <v>213</v>
      </c>
      <c r="II15" s="28" t="s">
        <v>35</v>
      </c>
    </row>
    <row r="16" spans="1:243" s="27" customFormat="1" ht="23.25" customHeight="1" thickBot="1">
      <c r="A16" s="142">
        <v>1.3</v>
      </c>
      <c r="B16" s="143" t="s">
        <v>218</v>
      </c>
      <c r="C16" s="61" t="s">
        <v>123</v>
      </c>
      <c r="D16" s="144">
        <v>432</v>
      </c>
      <c r="E16" s="143" t="s">
        <v>35</v>
      </c>
      <c r="F16" s="50"/>
      <c r="G16" s="29"/>
      <c r="H16" s="29"/>
      <c r="I16" s="19" t="s">
        <v>36</v>
      </c>
      <c r="J16" s="21">
        <f t="shared" si="0"/>
        <v>1</v>
      </c>
      <c r="K16" s="22" t="s">
        <v>42</v>
      </c>
      <c r="L16" s="22" t="s">
        <v>7</v>
      </c>
      <c r="M16" s="90"/>
      <c r="N16" s="45"/>
      <c r="O16" s="45"/>
      <c r="P16" s="49"/>
      <c r="Q16" s="45"/>
      <c r="R16" s="45"/>
      <c r="S16" s="46"/>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51"/>
      <c r="AV16" s="47"/>
      <c r="AW16" s="47"/>
      <c r="AX16" s="47"/>
      <c r="AY16" s="47"/>
      <c r="AZ16" s="47"/>
      <c r="BA16" s="94">
        <f t="shared" si="1"/>
        <v>0</v>
      </c>
      <c r="BB16" s="94">
        <f t="shared" si="2"/>
        <v>0</v>
      </c>
      <c r="BC16" s="112" t="str">
        <f t="shared" si="3"/>
        <v>INR Zero Only</v>
      </c>
      <c r="IE16" s="28">
        <v>1.02</v>
      </c>
      <c r="IF16" s="28" t="s">
        <v>37</v>
      </c>
      <c r="IG16" s="28" t="s">
        <v>38</v>
      </c>
      <c r="IH16" s="28">
        <v>213</v>
      </c>
      <c r="II16" s="28" t="s">
        <v>35</v>
      </c>
    </row>
    <row r="17" spans="1:243" s="27" customFormat="1" ht="24" customHeight="1" thickBot="1">
      <c r="A17" s="142">
        <v>1.4</v>
      </c>
      <c r="B17" s="143" t="s">
        <v>219</v>
      </c>
      <c r="C17" s="61" t="s">
        <v>124</v>
      </c>
      <c r="D17" s="144">
        <v>150</v>
      </c>
      <c r="E17" s="143" t="s">
        <v>35</v>
      </c>
      <c r="F17" s="50"/>
      <c r="G17" s="29"/>
      <c r="H17" s="29"/>
      <c r="I17" s="19" t="s">
        <v>36</v>
      </c>
      <c r="J17" s="21">
        <f t="shared" si="0"/>
        <v>1</v>
      </c>
      <c r="K17" s="22" t="s">
        <v>42</v>
      </c>
      <c r="L17" s="22" t="s">
        <v>7</v>
      </c>
      <c r="M17" s="90"/>
      <c r="N17" s="45"/>
      <c r="O17" s="45"/>
      <c r="P17" s="49"/>
      <c r="Q17" s="45"/>
      <c r="R17" s="45"/>
      <c r="S17" s="46"/>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51"/>
      <c r="AV17" s="47"/>
      <c r="AW17" s="47"/>
      <c r="AX17" s="47"/>
      <c r="AY17" s="47"/>
      <c r="AZ17" s="47"/>
      <c r="BA17" s="94">
        <f t="shared" si="1"/>
        <v>0</v>
      </c>
      <c r="BB17" s="94">
        <f t="shared" si="2"/>
        <v>0</v>
      </c>
      <c r="BC17" s="112" t="str">
        <f t="shared" si="3"/>
        <v>INR Zero Only</v>
      </c>
      <c r="IE17" s="28">
        <v>1.02</v>
      </c>
      <c r="IF17" s="28" t="s">
        <v>37</v>
      </c>
      <c r="IG17" s="28" t="s">
        <v>38</v>
      </c>
      <c r="IH17" s="28">
        <v>213</v>
      </c>
      <c r="II17" s="28" t="s">
        <v>35</v>
      </c>
    </row>
    <row r="18" spans="1:243" s="27" customFormat="1" ht="23.25" customHeight="1" thickBot="1">
      <c r="A18" s="142">
        <v>1.5</v>
      </c>
      <c r="B18" s="143" t="s">
        <v>220</v>
      </c>
      <c r="C18" s="61" t="s">
        <v>48</v>
      </c>
      <c r="D18" s="144">
        <v>150</v>
      </c>
      <c r="E18" s="143" t="s">
        <v>35</v>
      </c>
      <c r="F18" s="50"/>
      <c r="G18" s="29"/>
      <c r="H18" s="29"/>
      <c r="I18" s="19" t="s">
        <v>36</v>
      </c>
      <c r="J18" s="21">
        <f t="shared" si="0"/>
        <v>1</v>
      </c>
      <c r="K18" s="22" t="s">
        <v>42</v>
      </c>
      <c r="L18" s="22" t="s">
        <v>7</v>
      </c>
      <c r="M18" s="90"/>
      <c r="N18" s="45"/>
      <c r="O18" s="45"/>
      <c r="P18" s="49"/>
      <c r="Q18" s="45"/>
      <c r="R18" s="45"/>
      <c r="S18" s="46"/>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51"/>
      <c r="AV18" s="47"/>
      <c r="AW18" s="47"/>
      <c r="AX18" s="47"/>
      <c r="AY18" s="47"/>
      <c r="AZ18" s="47"/>
      <c r="BA18" s="94">
        <f t="shared" si="1"/>
        <v>0</v>
      </c>
      <c r="BB18" s="94">
        <f t="shared" si="2"/>
        <v>0</v>
      </c>
      <c r="BC18" s="112" t="str">
        <f t="shared" si="3"/>
        <v>INR Zero Only</v>
      </c>
      <c r="IE18" s="28">
        <v>1.02</v>
      </c>
      <c r="IF18" s="28" t="s">
        <v>37</v>
      </c>
      <c r="IG18" s="28" t="s">
        <v>38</v>
      </c>
      <c r="IH18" s="28">
        <v>213</v>
      </c>
      <c r="II18" s="28" t="s">
        <v>35</v>
      </c>
    </row>
    <row r="19" spans="1:243" s="27" customFormat="1" ht="23.25" customHeight="1" thickBot="1">
      <c r="A19" s="142">
        <v>1.6</v>
      </c>
      <c r="B19" s="143" t="s">
        <v>221</v>
      </c>
      <c r="C19" s="61" t="s">
        <v>49</v>
      </c>
      <c r="D19" s="144">
        <v>120</v>
      </c>
      <c r="E19" s="143" t="s">
        <v>35</v>
      </c>
      <c r="F19" s="50"/>
      <c r="G19" s="29"/>
      <c r="H19" s="29"/>
      <c r="I19" s="19" t="s">
        <v>36</v>
      </c>
      <c r="J19" s="21">
        <f t="shared" si="0"/>
        <v>1</v>
      </c>
      <c r="K19" s="22" t="s">
        <v>42</v>
      </c>
      <c r="L19" s="22" t="s">
        <v>7</v>
      </c>
      <c r="M19" s="90"/>
      <c r="N19" s="45"/>
      <c r="O19" s="45"/>
      <c r="P19" s="49"/>
      <c r="Q19" s="45"/>
      <c r="R19" s="45"/>
      <c r="S19" s="46"/>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51"/>
      <c r="AV19" s="47"/>
      <c r="AW19" s="47"/>
      <c r="AX19" s="47"/>
      <c r="AY19" s="47"/>
      <c r="AZ19" s="47"/>
      <c r="BA19" s="94">
        <f t="shared" si="1"/>
        <v>0</v>
      </c>
      <c r="BB19" s="94">
        <f t="shared" si="2"/>
        <v>0</v>
      </c>
      <c r="BC19" s="112" t="str">
        <f t="shared" si="3"/>
        <v>INR Zero Only</v>
      </c>
      <c r="IE19" s="28">
        <v>1.02</v>
      </c>
      <c r="IF19" s="28" t="s">
        <v>37</v>
      </c>
      <c r="IG19" s="28" t="s">
        <v>38</v>
      </c>
      <c r="IH19" s="28">
        <v>213</v>
      </c>
      <c r="II19" s="28" t="s">
        <v>35</v>
      </c>
    </row>
    <row r="20" spans="1:243" s="27" customFormat="1" ht="14.25" thickBot="1">
      <c r="A20" s="145">
        <v>2</v>
      </c>
      <c r="B20" s="146" t="s">
        <v>223</v>
      </c>
      <c r="C20" s="61" t="s">
        <v>50</v>
      </c>
      <c r="D20" s="79"/>
      <c r="E20" s="55"/>
      <c r="F20" s="19"/>
      <c r="G20" s="20"/>
      <c r="H20" s="20"/>
      <c r="I20" s="19"/>
      <c r="J20" s="21"/>
      <c r="K20" s="22"/>
      <c r="L20" s="22"/>
      <c r="M20" s="89"/>
      <c r="N20" s="24"/>
      <c r="O20" s="24"/>
      <c r="P20" s="64"/>
      <c r="Q20" s="24"/>
      <c r="R20" s="24"/>
      <c r="S20" s="25"/>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93"/>
      <c r="BB20" s="98"/>
      <c r="BC20" s="112"/>
      <c r="IE20" s="28">
        <v>1</v>
      </c>
      <c r="IF20" s="28" t="s">
        <v>32</v>
      </c>
      <c r="IG20" s="28" t="s">
        <v>33</v>
      </c>
      <c r="IH20" s="28">
        <v>10</v>
      </c>
      <c r="II20" s="28" t="s">
        <v>34</v>
      </c>
    </row>
    <row r="21" spans="1:243" s="27" customFormat="1" ht="27.75" thickBot="1">
      <c r="A21" s="139">
        <v>2.1</v>
      </c>
      <c r="B21" s="140" t="s">
        <v>224</v>
      </c>
      <c r="C21" s="61" t="s">
        <v>51</v>
      </c>
      <c r="D21" s="141">
        <v>423</v>
      </c>
      <c r="E21" s="140" t="s">
        <v>47</v>
      </c>
      <c r="F21" s="50"/>
      <c r="G21" s="29"/>
      <c r="H21" s="29"/>
      <c r="I21" s="19" t="s">
        <v>36</v>
      </c>
      <c r="J21" s="21">
        <f>IF(I21="Less(-)",-1,1)</f>
        <v>1</v>
      </c>
      <c r="K21" s="22" t="s">
        <v>42</v>
      </c>
      <c r="L21" s="22" t="s">
        <v>7</v>
      </c>
      <c r="M21" s="90"/>
      <c r="N21" s="45"/>
      <c r="O21" s="45"/>
      <c r="P21" s="49"/>
      <c r="Q21" s="45"/>
      <c r="R21" s="45"/>
      <c r="S21" s="46"/>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51"/>
      <c r="AV21" s="47"/>
      <c r="AW21" s="47"/>
      <c r="AX21" s="47"/>
      <c r="AY21" s="47"/>
      <c r="AZ21" s="47"/>
      <c r="BA21" s="94">
        <f>total_amount_ba($B$2,$D$2,D21,F21,J21,K21,M21)</f>
        <v>0</v>
      </c>
      <c r="BB21" s="94">
        <f>BA21+SUM(N21:AZ21)</f>
        <v>0</v>
      </c>
      <c r="BC21" s="112" t="str">
        <f aca="true" t="shared" si="4" ref="BC21:BC34">SpellNumber(L21,BA21)</f>
        <v>INR Zero Only</v>
      </c>
      <c r="IE21" s="28">
        <v>1.02</v>
      </c>
      <c r="IF21" s="28" t="s">
        <v>37</v>
      </c>
      <c r="IG21" s="28" t="s">
        <v>38</v>
      </c>
      <c r="IH21" s="28">
        <v>213</v>
      </c>
      <c r="II21" s="28" t="s">
        <v>35</v>
      </c>
    </row>
    <row r="22" spans="1:243" s="27" customFormat="1" ht="42" thickBot="1">
      <c r="A22" s="142">
        <v>2.2</v>
      </c>
      <c r="B22" s="143" t="s">
        <v>225</v>
      </c>
      <c r="C22" s="61" t="s">
        <v>52</v>
      </c>
      <c r="D22" s="144">
        <v>12</v>
      </c>
      <c r="E22" s="143" t="s">
        <v>47</v>
      </c>
      <c r="F22" s="50"/>
      <c r="G22" s="29"/>
      <c r="H22" s="29"/>
      <c r="I22" s="19" t="s">
        <v>36</v>
      </c>
      <c r="J22" s="21">
        <f>IF(I22="Less(-)",-1,1)</f>
        <v>1</v>
      </c>
      <c r="K22" s="22" t="s">
        <v>42</v>
      </c>
      <c r="L22" s="22" t="s">
        <v>7</v>
      </c>
      <c r="M22" s="90"/>
      <c r="N22" s="45"/>
      <c r="O22" s="45"/>
      <c r="P22" s="49"/>
      <c r="Q22" s="45"/>
      <c r="R22" s="45"/>
      <c r="S22" s="46"/>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51"/>
      <c r="AV22" s="47"/>
      <c r="AW22" s="47"/>
      <c r="AX22" s="47"/>
      <c r="AY22" s="47"/>
      <c r="AZ22" s="47"/>
      <c r="BA22" s="94">
        <f>total_amount_ba($B$2,$D$2,D22,F22,J22,K22,M22)</f>
        <v>0</v>
      </c>
      <c r="BB22" s="94">
        <f>BA22+SUM(N22:AZ22)</f>
        <v>0</v>
      </c>
      <c r="BC22" s="112" t="str">
        <f t="shared" si="4"/>
        <v>INR Zero Only</v>
      </c>
      <c r="IE22" s="28">
        <v>1.02</v>
      </c>
      <c r="IF22" s="28" t="s">
        <v>37</v>
      </c>
      <c r="IG22" s="28" t="s">
        <v>38</v>
      </c>
      <c r="IH22" s="28">
        <v>213</v>
      </c>
      <c r="II22" s="28" t="s">
        <v>35</v>
      </c>
    </row>
    <row r="23" spans="1:243" s="27" customFormat="1" ht="27.75" thickBot="1">
      <c r="A23" s="142">
        <v>2.3</v>
      </c>
      <c r="B23" s="143" t="s">
        <v>226</v>
      </c>
      <c r="C23" s="61" t="s">
        <v>53</v>
      </c>
      <c r="D23" s="144">
        <v>498</v>
      </c>
      <c r="E23" s="143" t="s">
        <v>47</v>
      </c>
      <c r="F23" s="50"/>
      <c r="G23" s="29"/>
      <c r="H23" s="29"/>
      <c r="I23" s="19" t="s">
        <v>36</v>
      </c>
      <c r="J23" s="21">
        <f>IF(I23="Less(-)",-1,1)</f>
        <v>1</v>
      </c>
      <c r="K23" s="22" t="s">
        <v>42</v>
      </c>
      <c r="L23" s="22" t="s">
        <v>7</v>
      </c>
      <c r="M23" s="90"/>
      <c r="N23" s="45"/>
      <c r="O23" s="45"/>
      <c r="P23" s="49"/>
      <c r="Q23" s="45"/>
      <c r="R23" s="45"/>
      <c r="S23" s="46"/>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51"/>
      <c r="AV23" s="47"/>
      <c r="AW23" s="47"/>
      <c r="AX23" s="47"/>
      <c r="AY23" s="47"/>
      <c r="AZ23" s="47"/>
      <c r="BA23" s="94">
        <f>total_amount_ba($B$2,$D$2,D23,F23,J23,K23,M23)</f>
        <v>0</v>
      </c>
      <c r="BB23" s="94">
        <f>BA23+SUM(N23:AZ23)</f>
        <v>0</v>
      </c>
      <c r="BC23" s="112" t="str">
        <f>SpellNumber(L23,BA23)</f>
        <v>INR Zero Only</v>
      </c>
      <c r="IE23" s="28">
        <v>1.02</v>
      </c>
      <c r="IF23" s="28" t="s">
        <v>37</v>
      </c>
      <c r="IG23" s="28" t="s">
        <v>38</v>
      </c>
      <c r="IH23" s="28">
        <v>213</v>
      </c>
      <c r="II23" s="28" t="s">
        <v>35</v>
      </c>
    </row>
    <row r="24" spans="1:243" s="27" customFormat="1" ht="42" thickBot="1">
      <c r="A24" s="142">
        <v>2.4</v>
      </c>
      <c r="B24" s="143" t="s">
        <v>227</v>
      </c>
      <c r="C24" s="61" t="s">
        <v>54</v>
      </c>
      <c r="D24" s="144">
        <v>72</v>
      </c>
      <c r="E24" s="143" t="s">
        <v>47</v>
      </c>
      <c r="F24" s="50"/>
      <c r="G24" s="29"/>
      <c r="H24" s="29"/>
      <c r="I24" s="19" t="s">
        <v>36</v>
      </c>
      <c r="J24" s="21">
        <f>IF(I24="Less(-)",-1,1)</f>
        <v>1</v>
      </c>
      <c r="K24" s="22" t="s">
        <v>42</v>
      </c>
      <c r="L24" s="22" t="s">
        <v>7</v>
      </c>
      <c r="M24" s="90"/>
      <c r="N24" s="45"/>
      <c r="O24" s="45"/>
      <c r="P24" s="49"/>
      <c r="Q24" s="45"/>
      <c r="R24" s="45"/>
      <c r="S24" s="46"/>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51"/>
      <c r="AV24" s="47"/>
      <c r="AW24" s="47"/>
      <c r="AX24" s="47"/>
      <c r="AY24" s="47"/>
      <c r="AZ24" s="47"/>
      <c r="BA24" s="94">
        <f>total_amount_ba($B$2,$D$2,D24,F24,J24,K24,M24)</f>
        <v>0</v>
      </c>
      <c r="BB24" s="94">
        <f>BA24+SUM(N24:AZ24)</f>
        <v>0</v>
      </c>
      <c r="BC24" s="112" t="str">
        <f>SpellNumber(L24,BA24)</f>
        <v>INR Zero Only</v>
      </c>
      <c r="IE24" s="28">
        <v>1.02</v>
      </c>
      <c r="IF24" s="28" t="s">
        <v>37</v>
      </c>
      <c r="IG24" s="28" t="s">
        <v>38</v>
      </c>
      <c r="IH24" s="28">
        <v>213</v>
      </c>
      <c r="II24" s="28" t="s">
        <v>35</v>
      </c>
    </row>
    <row r="25" spans="1:243" s="27" customFormat="1" ht="14.25" thickBot="1">
      <c r="A25" s="142">
        <v>2.5</v>
      </c>
      <c r="B25" s="143" t="s">
        <v>228</v>
      </c>
      <c r="C25" s="61" t="s">
        <v>59</v>
      </c>
      <c r="D25" s="144">
        <v>1</v>
      </c>
      <c r="E25" s="143" t="s">
        <v>229</v>
      </c>
      <c r="F25" s="50"/>
      <c r="G25" s="29"/>
      <c r="H25" s="29"/>
      <c r="I25" s="19" t="s">
        <v>36</v>
      </c>
      <c r="J25" s="21">
        <f>IF(I25="Less(-)",-1,1)</f>
        <v>1</v>
      </c>
      <c r="K25" s="22" t="s">
        <v>42</v>
      </c>
      <c r="L25" s="22" t="s">
        <v>7</v>
      </c>
      <c r="M25" s="90"/>
      <c r="N25" s="45"/>
      <c r="O25" s="45"/>
      <c r="P25" s="49"/>
      <c r="Q25" s="45"/>
      <c r="R25" s="45"/>
      <c r="S25" s="46"/>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51"/>
      <c r="AV25" s="47"/>
      <c r="AW25" s="47"/>
      <c r="AX25" s="47"/>
      <c r="AY25" s="47"/>
      <c r="AZ25" s="47"/>
      <c r="BA25" s="94">
        <f>total_amount_ba($B$2,$D$2,D25,F25,J25,K25,M25)</f>
        <v>0</v>
      </c>
      <c r="BB25" s="94">
        <f>BA25+SUM(N25:AZ25)</f>
        <v>0</v>
      </c>
      <c r="BC25" s="112" t="str">
        <f t="shared" si="4"/>
        <v>INR Zero Only</v>
      </c>
      <c r="IE25" s="28">
        <v>1.02</v>
      </c>
      <c r="IF25" s="28" t="s">
        <v>37</v>
      </c>
      <c r="IG25" s="28" t="s">
        <v>38</v>
      </c>
      <c r="IH25" s="28">
        <v>213</v>
      </c>
      <c r="II25" s="28" t="s">
        <v>35</v>
      </c>
    </row>
    <row r="26" spans="1:243" s="27" customFormat="1" ht="38.25" customHeight="1" thickBot="1">
      <c r="A26" s="145">
        <v>3</v>
      </c>
      <c r="B26" s="146" t="s">
        <v>230</v>
      </c>
      <c r="C26" s="61" t="s">
        <v>60</v>
      </c>
      <c r="D26" s="79"/>
      <c r="E26" s="55"/>
      <c r="F26" s="19"/>
      <c r="G26" s="20"/>
      <c r="H26" s="20"/>
      <c r="I26" s="19"/>
      <c r="J26" s="21"/>
      <c r="K26" s="22"/>
      <c r="L26" s="22"/>
      <c r="M26" s="89"/>
      <c r="N26" s="24"/>
      <c r="O26" s="24"/>
      <c r="P26" s="64"/>
      <c r="Q26" s="24"/>
      <c r="R26" s="24"/>
      <c r="S26" s="25"/>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93"/>
      <c r="BB26" s="98"/>
      <c r="BC26" s="112"/>
      <c r="IE26" s="28">
        <v>1</v>
      </c>
      <c r="IF26" s="28" t="s">
        <v>32</v>
      </c>
      <c r="IG26" s="28" t="s">
        <v>33</v>
      </c>
      <c r="IH26" s="28">
        <v>10</v>
      </c>
      <c r="II26" s="28" t="s">
        <v>34</v>
      </c>
    </row>
    <row r="27" spans="1:243" s="27" customFormat="1" ht="14.25" thickBot="1">
      <c r="A27" s="142">
        <v>3.1</v>
      </c>
      <c r="B27" s="143" t="s">
        <v>231</v>
      </c>
      <c r="C27" s="61" t="s">
        <v>61</v>
      </c>
      <c r="D27" s="141">
        <v>115</v>
      </c>
      <c r="E27" s="140" t="s">
        <v>35</v>
      </c>
      <c r="F27" s="50"/>
      <c r="G27" s="29"/>
      <c r="H27" s="29"/>
      <c r="I27" s="19" t="s">
        <v>36</v>
      </c>
      <c r="J27" s="21">
        <f>IF(I27="Less(-)",-1,1)</f>
        <v>1</v>
      </c>
      <c r="K27" s="22" t="s">
        <v>42</v>
      </c>
      <c r="L27" s="22" t="s">
        <v>7</v>
      </c>
      <c r="M27" s="90"/>
      <c r="N27" s="45"/>
      <c r="O27" s="45"/>
      <c r="P27" s="49"/>
      <c r="Q27" s="45"/>
      <c r="R27" s="45"/>
      <c r="S27" s="46"/>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51"/>
      <c r="AV27" s="47"/>
      <c r="AW27" s="47"/>
      <c r="AX27" s="47"/>
      <c r="AY27" s="47"/>
      <c r="AZ27" s="47"/>
      <c r="BA27" s="94">
        <f>total_amount_ba($B$2,$D$2,D27,F27,J27,K27,M27)</f>
        <v>0</v>
      </c>
      <c r="BB27" s="94">
        <f>BA27+SUM(N27:AZ27)</f>
        <v>0</v>
      </c>
      <c r="BC27" s="112" t="str">
        <f>SpellNumber(L27,BA27)</f>
        <v>INR Zero Only</v>
      </c>
      <c r="IE27" s="28">
        <v>1.02</v>
      </c>
      <c r="IF27" s="28" t="s">
        <v>37</v>
      </c>
      <c r="IG27" s="28" t="s">
        <v>38</v>
      </c>
      <c r="IH27" s="28">
        <v>213</v>
      </c>
      <c r="II27" s="28" t="s">
        <v>35</v>
      </c>
    </row>
    <row r="28" spans="1:243" s="27" customFormat="1" ht="14.25" thickBot="1">
      <c r="A28" s="142">
        <v>3.2</v>
      </c>
      <c r="B28" s="143" t="s">
        <v>221</v>
      </c>
      <c r="C28" s="61" t="s">
        <v>62</v>
      </c>
      <c r="D28" s="144">
        <v>115</v>
      </c>
      <c r="E28" s="143" t="s">
        <v>47</v>
      </c>
      <c r="F28" s="50"/>
      <c r="G28" s="29"/>
      <c r="H28" s="29"/>
      <c r="I28" s="19" t="s">
        <v>36</v>
      </c>
      <c r="J28" s="21">
        <f>IF(I28="Less(-)",-1,1)</f>
        <v>1</v>
      </c>
      <c r="K28" s="22" t="s">
        <v>42</v>
      </c>
      <c r="L28" s="22" t="s">
        <v>7</v>
      </c>
      <c r="M28" s="90"/>
      <c r="N28" s="45"/>
      <c r="O28" s="45"/>
      <c r="P28" s="49"/>
      <c r="Q28" s="45"/>
      <c r="R28" s="45"/>
      <c r="S28" s="46"/>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51"/>
      <c r="AV28" s="47"/>
      <c r="AW28" s="47"/>
      <c r="AX28" s="47"/>
      <c r="AY28" s="47"/>
      <c r="AZ28" s="47"/>
      <c r="BA28" s="94">
        <f>total_amount_ba($B$2,$D$2,D28,F28,J28,K28,M28)</f>
        <v>0</v>
      </c>
      <c r="BB28" s="94">
        <f>BA28+SUM(N28:AZ28)</f>
        <v>0</v>
      </c>
      <c r="BC28" s="112" t="str">
        <f>SpellNumber(L28,BA28)</f>
        <v>INR Zero Only</v>
      </c>
      <c r="IE28" s="28">
        <v>1.02</v>
      </c>
      <c r="IF28" s="28" t="s">
        <v>37</v>
      </c>
      <c r="IG28" s="28" t="s">
        <v>38</v>
      </c>
      <c r="IH28" s="28">
        <v>213</v>
      </c>
      <c r="II28" s="28" t="s">
        <v>35</v>
      </c>
    </row>
    <row r="29" spans="1:243" s="27" customFormat="1" ht="14.25" thickBot="1">
      <c r="A29" s="142">
        <v>3.3</v>
      </c>
      <c r="B29" s="143" t="s">
        <v>232</v>
      </c>
      <c r="C29" s="61" t="s">
        <v>63</v>
      </c>
      <c r="D29" s="144">
        <v>115</v>
      </c>
      <c r="E29" s="143" t="s">
        <v>35</v>
      </c>
      <c r="F29" s="50"/>
      <c r="G29" s="29"/>
      <c r="H29" s="29"/>
      <c r="I29" s="19" t="s">
        <v>36</v>
      </c>
      <c r="J29" s="21">
        <f>IF(I29="Less(-)",-1,1)</f>
        <v>1</v>
      </c>
      <c r="K29" s="22" t="s">
        <v>42</v>
      </c>
      <c r="L29" s="22" t="s">
        <v>7</v>
      </c>
      <c r="M29" s="90"/>
      <c r="N29" s="45"/>
      <c r="O29" s="45"/>
      <c r="P29" s="49"/>
      <c r="Q29" s="45"/>
      <c r="R29" s="45"/>
      <c r="S29" s="46"/>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51"/>
      <c r="AV29" s="47"/>
      <c r="AW29" s="47"/>
      <c r="AX29" s="47"/>
      <c r="AY29" s="47"/>
      <c r="AZ29" s="47"/>
      <c r="BA29" s="94">
        <f>total_amount_ba($B$2,$D$2,D29,F29,J29,K29,M29)</f>
        <v>0</v>
      </c>
      <c r="BB29" s="94">
        <f>BA29+SUM(N29:AZ29)</f>
        <v>0</v>
      </c>
      <c r="BC29" s="112" t="str">
        <f t="shared" si="4"/>
        <v>INR Zero Only</v>
      </c>
      <c r="IE29" s="28">
        <v>1.02</v>
      </c>
      <c r="IF29" s="28" t="s">
        <v>37</v>
      </c>
      <c r="IG29" s="28" t="s">
        <v>38</v>
      </c>
      <c r="IH29" s="28">
        <v>213</v>
      </c>
      <c r="II29" s="28" t="s">
        <v>35</v>
      </c>
    </row>
    <row r="30" spans="1:243" s="27" customFormat="1" ht="14.25" thickBot="1">
      <c r="A30" s="142">
        <v>3.4</v>
      </c>
      <c r="B30" s="143" t="s">
        <v>233</v>
      </c>
      <c r="C30" s="61" t="s">
        <v>64</v>
      </c>
      <c r="D30" s="144">
        <v>115</v>
      </c>
      <c r="E30" s="143" t="s">
        <v>35</v>
      </c>
      <c r="F30" s="50"/>
      <c r="G30" s="29"/>
      <c r="H30" s="29"/>
      <c r="I30" s="19" t="s">
        <v>36</v>
      </c>
      <c r="J30" s="21">
        <f>IF(I30="Less(-)",-1,1)</f>
        <v>1</v>
      </c>
      <c r="K30" s="22" t="s">
        <v>42</v>
      </c>
      <c r="L30" s="22" t="s">
        <v>7</v>
      </c>
      <c r="M30" s="90"/>
      <c r="N30" s="45"/>
      <c r="O30" s="45"/>
      <c r="P30" s="49"/>
      <c r="Q30" s="45"/>
      <c r="R30" s="45"/>
      <c r="S30" s="46"/>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51"/>
      <c r="AV30" s="47"/>
      <c r="AW30" s="47"/>
      <c r="AX30" s="47"/>
      <c r="AY30" s="47"/>
      <c r="AZ30" s="47"/>
      <c r="BA30" s="94">
        <f>total_amount_ba($B$2,$D$2,D30,F30,J30,K30,M30)</f>
        <v>0</v>
      </c>
      <c r="BB30" s="94">
        <f>BA30+SUM(N30:AZ30)</f>
        <v>0</v>
      </c>
      <c r="BC30" s="112" t="str">
        <f t="shared" si="4"/>
        <v>INR Zero Only</v>
      </c>
      <c r="IE30" s="28">
        <v>1.02</v>
      </c>
      <c r="IF30" s="28" t="s">
        <v>37</v>
      </c>
      <c r="IG30" s="28" t="s">
        <v>38</v>
      </c>
      <c r="IH30" s="28">
        <v>213</v>
      </c>
      <c r="II30" s="28" t="s">
        <v>35</v>
      </c>
    </row>
    <row r="31" spans="1:243" s="27" customFormat="1" ht="58.5" customHeight="1" thickBot="1">
      <c r="A31" s="145">
        <v>4</v>
      </c>
      <c r="B31" s="146" t="s">
        <v>234</v>
      </c>
      <c r="C31" s="61" t="s">
        <v>66</v>
      </c>
      <c r="D31" s="79"/>
      <c r="E31" s="55"/>
      <c r="F31" s="19"/>
      <c r="G31" s="20"/>
      <c r="H31" s="20"/>
      <c r="I31" s="19"/>
      <c r="J31" s="21"/>
      <c r="K31" s="22"/>
      <c r="L31" s="22"/>
      <c r="M31" s="89"/>
      <c r="N31" s="24"/>
      <c r="O31" s="24"/>
      <c r="P31" s="64"/>
      <c r="Q31" s="24"/>
      <c r="R31" s="24"/>
      <c r="S31" s="25"/>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93"/>
      <c r="BB31" s="98"/>
      <c r="BC31" s="112"/>
      <c r="IE31" s="28">
        <v>1</v>
      </c>
      <c r="IF31" s="28" t="s">
        <v>32</v>
      </c>
      <c r="IG31" s="28" t="s">
        <v>33</v>
      </c>
      <c r="IH31" s="28">
        <v>10</v>
      </c>
      <c r="II31" s="28" t="s">
        <v>34</v>
      </c>
    </row>
    <row r="32" spans="1:243" s="27" customFormat="1" ht="14.25" thickBot="1">
      <c r="A32" s="142">
        <v>4.1</v>
      </c>
      <c r="B32" s="143" t="s">
        <v>235</v>
      </c>
      <c r="C32" s="61" t="s">
        <v>67</v>
      </c>
      <c r="D32" s="141">
        <v>0.2</v>
      </c>
      <c r="E32" s="140" t="s">
        <v>238</v>
      </c>
      <c r="F32" s="50"/>
      <c r="G32" s="29"/>
      <c r="H32" s="29"/>
      <c r="I32" s="19" t="s">
        <v>36</v>
      </c>
      <c r="J32" s="21">
        <f>IF(I32="Less(-)",-1,1)</f>
        <v>1</v>
      </c>
      <c r="K32" s="22" t="s">
        <v>42</v>
      </c>
      <c r="L32" s="22" t="s">
        <v>7</v>
      </c>
      <c r="M32" s="90"/>
      <c r="N32" s="45"/>
      <c r="O32" s="45"/>
      <c r="P32" s="49"/>
      <c r="Q32" s="45"/>
      <c r="R32" s="45"/>
      <c r="S32" s="46"/>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51"/>
      <c r="AV32" s="47"/>
      <c r="AW32" s="47"/>
      <c r="AX32" s="47"/>
      <c r="AY32" s="47"/>
      <c r="AZ32" s="47"/>
      <c r="BA32" s="94">
        <f>total_amount_ba($B$2,$D$2,D32,F32,J32,K32,M32)</f>
        <v>0</v>
      </c>
      <c r="BB32" s="94">
        <f>BA32+SUM(N32:AZ32)</f>
        <v>0</v>
      </c>
      <c r="BC32" s="112" t="str">
        <f t="shared" si="4"/>
        <v>INR Zero Only</v>
      </c>
      <c r="IE32" s="28">
        <v>1.02</v>
      </c>
      <c r="IF32" s="28" t="s">
        <v>37</v>
      </c>
      <c r="IG32" s="28" t="s">
        <v>38</v>
      </c>
      <c r="IH32" s="28">
        <v>213</v>
      </c>
      <c r="II32" s="28" t="s">
        <v>35</v>
      </c>
    </row>
    <row r="33" spans="1:243" s="27" customFormat="1" ht="14.25" thickBot="1">
      <c r="A33" s="142">
        <v>4.2</v>
      </c>
      <c r="B33" s="143" t="s">
        <v>236</v>
      </c>
      <c r="C33" s="61" t="s">
        <v>68</v>
      </c>
      <c r="D33" s="144">
        <v>10</v>
      </c>
      <c r="E33" s="143" t="s">
        <v>239</v>
      </c>
      <c r="F33" s="50"/>
      <c r="G33" s="29"/>
      <c r="H33" s="29"/>
      <c r="I33" s="19" t="s">
        <v>36</v>
      </c>
      <c r="J33" s="21">
        <f>IF(I33="Less(-)",-1,1)</f>
        <v>1</v>
      </c>
      <c r="K33" s="22" t="s">
        <v>42</v>
      </c>
      <c r="L33" s="22" t="s">
        <v>7</v>
      </c>
      <c r="M33" s="90"/>
      <c r="N33" s="45"/>
      <c r="O33" s="45"/>
      <c r="P33" s="49"/>
      <c r="Q33" s="45"/>
      <c r="R33" s="45"/>
      <c r="S33" s="46"/>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51"/>
      <c r="AV33" s="47"/>
      <c r="AW33" s="47"/>
      <c r="AX33" s="47"/>
      <c r="AY33" s="47"/>
      <c r="AZ33" s="47"/>
      <c r="BA33" s="94">
        <f>total_amount_ba($B$2,$D$2,D33,F33,J33,K33,M33)</f>
        <v>0</v>
      </c>
      <c r="BB33" s="94">
        <f>BA33+SUM(N33:AZ33)</f>
        <v>0</v>
      </c>
      <c r="BC33" s="112" t="str">
        <f t="shared" si="4"/>
        <v>INR Zero Only</v>
      </c>
      <c r="IE33" s="28">
        <v>1.02</v>
      </c>
      <c r="IF33" s="28" t="s">
        <v>37</v>
      </c>
      <c r="IG33" s="28" t="s">
        <v>38</v>
      </c>
      <c r="IH33" s="28">
        <v>213</v>
      </c>
      <c r="II33" s="28" t="s">
        <v>35</v>
      </c>
    </row>
    <row r="34" spans="1:243" s="27" customFormat="1" ht="14.25" thickBot="1">
      <c r="A34" s="147">
        <v>4.3</v>
      </c>
      <c r="B34" s="148" t="s">
        <v>237</v>
      </c>
      <c r="C34" s="61" t="s">
        <v>69</v>
      </c>
      <c r="D34" s="149">
        <v>10</v>
      </c>
      <c r="E34" s="148" t="s">
        <v>35</v>
      </c>
      <c r="F34" s="50"/>
      <c r="G34" s="29"/>
      <c r="H34" s="29"/>
      <c r="I34" s="19" t="s">
        <v>36</v>
      </c>
      <c r="J34" s="21">
        <f>IF(I34="Less(-)",-1,1)</f>
        <v>1</v>
      </c>
      <c r="K34" s="22" t="s">
        <v>42</v>
      </c>
      <c r="L34" s="22" t="s">
        <v>7</v>
      </c>
      <c r="M34" s="90"/>
      <c r="N34" s="45"/>
      <c r="O34" s="45"/>
      <c r="P34" s="49"/>
      <c r="Q34" s="45"/>
      <c r="R34" s="45"/>
      <c r="S34" s="46"/>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51"/>
      <c r="AV34" s="47"/>
      <c r="AW34" s="47"/>
      <c r="AX34" s="47"/>
      <c r="AY34" s="47"/>
      <c r="AZ34" s="47"/>
      <c r="BA34" s="94">
        <f>total_amount_ba($B$2,$D$2,D34,F34,J34,K34,M34)</f>
        <v>0</v>
      </c>
      <c r="BB34" s="94">
        <f>BA34+SUM(N34:AZ34)</f>
        <v>0</v>
      </c>
      <c r="BC34" s="112" t="str">
        <f t="shared" si="4"/>
        <v>INR Zero Only</v>
      </c>
      <c r="IE34" s="28">
        <v>1.02</v>
      </c>
      <c r="IF34" s="28" t="s">
        <v>37</v>
      </c>
      <c r="IG34" s="28" t="s">
        <v>38</v>
      </c>
      <c r="IH34" s="28">
        <v>213</v>
      </c>
      <c r="II34" s="28" t="s">
        <v>35</v>
      </c>
    </row>
    <row r="35" spans="1:243" s="27" customFormat="1" ht="33" customHeight="1">
      <c r="A35" s="65" t="s">
        <v>40</v>
      </c>
      <c r="B35" s="66"/>
      <c r="C35" s="73"/>
      <c r="D35" s="95"/>
      <c r="E35" s="74"/>
      <c r="F35" s="75"/>
      <c r="G35" s="75"/>
      <c r="H35" s="76"/>
      <c r="I35" s="76"/>
      <c r="J35" s="76"/>
      <c r="K35" s="76"/>
      <c r="L35" s="77"/>
      <c r="M35" s="91"/>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95">
        <f>SUM(BA14:BA34)</f>
        <v>0</v>
      </c>
      <c r="BB35" s="95">
        <f>SUM(BB17:BB17)</f>
        <v>0</v>
      </c>
      <c r="BC35" s="112" t="str">
        <f>SpellNumber($E$2,BA35)</f>
        <v>INR Zero Only</v>
      </c>
      <c r="IE35" s="28">
        <v>4</v>
      </c>
      <c r="IF35" s="28" t="s">
        <v>37</v>
      </c>
      <c r="IG35" s="28" t="s">
        <v>39</v>
      </c>
      <c r="IH35" s="28">
        <v>10</v>
      </c>
      <c r="II35" s="28" t="s">
        <v>35</v>
      </c>
    </row>
    <row r="36" spans="1:243" s="36" customFormat="1" ht="39" customHeight="1" hidden="1">
      <c r="A36" s="66" t="s">
        <v>44</v>
      </c>
      <c r="B36" s="67"/>
      <c r="C36" s="62"/>
      <c r="D36" s="105"/>
      <c r="E36" s="63" t="s">
        <v>41</v>
      </c>
      <c r="F36" s="43"/>
      <c r="G36" s="31"/>
      <c r="H36" s="32"/>
      <c r="I36" s="32"/>
      <c r="J36" s="32"/>
      <c r="K36" s="33"/>
      <c r="L36" s="34"/>
      <c r="M36" s="88"/>
      <c r="O36" s="27"/>
      <c r="P36" s="27"/>
      <c r="Q36" s="27"/>
      <c r="R36" s="27"/>
      <c r="S36" s="27"/>
      <c r="BA36" s="96">
        <f>IF(ISBLANK(F36),0,IF(E36="Excess (+)",ROUND(BA35+(BA35*F36),2),IF(E36="Less (-)",ROUND(BA35+(BA35*F36*(-1)),2),0)))</f>
        <v>0</v>
      </c>
      <c r="BB36" s="99">
        <f>ROUND(BA36,0)</f>
        <v>0</v>
      </c>
      <c r="BC36" s="112" t="str">
        <f>SpellNumber(L36,BB36)</f>
        <v> Zero Only</v>
      </c>
      <c r="IE36" s="37"/>
      <c r="IF36" s="37"/>
      <c r="IG36" s="37"/>
      <c r="IH36" s="37"/>
      <c r="II36" s="37"/>
    </row>
    <row r="37" spans="1:243" s="36" customFormat="1" ht="37.5" customHeight="1">
      <c r="A37" s="65" t="s">
        <v>43</v>
      </c>
      <c r="B37" s="65"/>
      <c r="C37" s="161" t="str">
        <f>BC35</f>
        <v>INR Zero Only</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3"/>
      <c r="IE37" s="37"/>
      <c r="IF37" s="37"/>
      <c r="IG37" s="37"/>
      <c r="IH37" s="37"/>
      <c r="II37" s="37"/>
    </row>
    <row r="38" spans="3:243" s="14" customFormat="1" ht="14.25">
      <c r="C38" s="60"/>
      <c r="D38" s="106"/>
      <c r="E38" s="60"/>
      <c r="F38" s="38"/>
      <c r="G38" s="38"/>
      <c r="H38" s="38"/>
      <c r="I38" s="38"/>
      <c r="J38" s="38"/>
      <c r="K38" s="38"/>
      <c r="L38" s="38"/>
      <c r="M38" s="60"/>
      <c r="O38" s="38"/>
      <c r="BA38" s="97"/>
      <c r="BB38" s="11"/>
      <c r="BC38" s="60"/>
      <c r="IE38" s="15"/>
      <c r="IF38" s="15"/>
      <c r="IG38" s="15"/>
      <c r="IH38" s="15"/>
      <c r="II38" s="15"/>
    </row>
  </sheetData>
  <sheetProtection password="CE88" sheet="1"/>
  <mergeCells count="8">
    <mergeCell ref="A9:BC9"/>
    <mergeCell ref="C37:BC37"/>
    <mergeCell ref="A1:L1"/>
    <mergeCell ref="A4:BC4"/>
    <mergeCell ref="A5:BC5"/>
    <mergeCell ref="A6:BC6"/>
    <mergeCell ref="A7:BC7"/>
    <mergeCell ref="B8:BC8"/>
  </mergeCells>
  <dataValidations count="20">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list" showInputMessage="1" showErrorMessage="1" sqref="I13:I34">
      <formula1>"Excess(+), Less(-)"</formula1>
    </dataValidation>
    <dataValidation allowBlank="1" showInputMessage="1" showErrorMessage="1" promptTitle="Addition / Deduction" prompt="Please Choose the correct One" sqref="J13:J34"/>
    <dataValidation type="list" allowBlank="1" showInputMessage="1" showErrorMessage="1" sqref="K13:K34">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allowBlank="1" showInputMessage="1" showErrorMessage="1" promptTitle="Itemcode/Make" prompt="Please enter text" sqref="C13:C34"/>
    <dataValidation type="list" allowBlank="1" showInputMessage="1" showErrorMessage="1" sqref="L20 L21 L22 L23 L24 L25 L26 L27 L28 L29 L30 L31 L32 L33 L13 L14 L15 L16 L17 L18 L19 L34">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 D20 F13:F34 D26 D31">
      <formula1>0</formula1>
      <formula2>999999999999999</formula2>
    </dataValidation>
    <dataValidation allowBlank="1" showInputMessage="1" showErrorMessage="1" promptTitle="Units" prompt="Please enter Units in text" sqref="E13 E20 E26 E31"/>
    <dataValidation type="decimal" allowBlank="1" showInputMessage="1" showErrorMessage="1" promptTitle="Rate Entry" prompt="Please enter VAT charges in Rupees for this item. " errorTitle="Invaid Entry" error="Only Numeric Values are allowed. " sqref="M27:M30 M32:M34 M14:M19 M21:M25">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3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6">
      <formula1>IF(E36&lt;&gt;"Select",0,-1)</formula1>
      <formula2>IF(E36&lt;&gt;"Select",99.99,-1)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6">
      <formula1>0</formula1>
      <formula2>IF(E36&lt;&gt;"Select",99.9,0)</formula2>
    </dataValidation>
    <dataValidation type="list" showInputMessage="1" showErrorMessage="1" promptTitle="Less or Excess" prompt="Please select either LESS  ( - )  or  EXCESS  ( + )" errorTitle="Please enter valid values only" error="Please select either LESS ( - ) or  EXCESS  ( + )" sqref="E36">
      <formula1>IF(ISBLANK(F36),$A$3:$C$3,$B$3:$C$3)</formula1>
    </dataValidation>
  </dataValidations>
  <printOptions/>
  <pageMargins left="0.5511811023622047" right="0.31496062992125984" top="0.5905511811023623" bottom="0.5118110236220472" header="0.31496062992125984" footer="0.31496062992125984"/>
  <pageSetup fitToHeight="0"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sheetPr codeName="Sheet17">
    <tabColor theme="4" tint="-0.4999699890613556"/>
  </sheetPr>
  <dimension ref="A1:II38"/>
  <sheetViews>
    <sheetView showGridLines="0" zoomScale="82" zoomScaleNormal="82" zoomScalePageLayoutView="0" workbookViewId="0" topLeftCell="A25">
      <selection activeCell="BA35" sqref="BA35"/>
    </sheetView>
  </sheetViews>
  <sheetFormatPr defaultColWidth="9.140625" defaultRowHeight="15"/>
  <cols>
    <col min="1" max="1" width="13.421875" style="38" customWidth="1"/>
    <col min="2" max="2" width="72.28125" style="38" customWidth="1"/>
    <col min="3" max="3" width="11.8515625" style="60" customWidth="1"/>
    <col min="4" max="4" width="14.57421875" style="106" customWidth="1"/>
    <col min="5" max="5" width="11.28125" style="60" customWidth="1"/>
    <col min="6" max="6" width="14.421875" style="38" hidden="1" customWidth="1"/>
    <col min="7" max="7" width="14.140625" style="38" hidden="1" customWidth="1"/>
    <col min="8" max="9" width="12.140625" style="38" hidden="1" customWidth="1"/>
    <col min="10" max="10" width="9.00390625" style="38" hidden="1" customWidth="1"/>
    <col min="11" max="11" width="19.57421875" style="38" hidden="1" customWidth="1"/>
    <col min="12" max="12" width="3.28125" style="38" hidden="1" customWidth="1"/>
    <col min="13" max="13" width="21.8515625" style="60" customWidth="1"/>
    <col min="14" max="14" width="15.28125" style="39" hidden="1" customWidth="1"/>
    <col min="15" max="15" width="14.28125" style="38" hidden="1" customWidth="1"/>
    <col min="16" max="16" width="17.28125" style="38" hidden="1" customWidth="1"/>
    <col min="17" max="17" width="18.421875" style="38" hidden="1" customWidth="1"/>
    <col min="18" max="18" width="17.421875" style="38" hidden="1" customWidth="1"/>
    <col min="19" max="19" width="14.7109375" style="38" hidden="1" customWidth="1"/>
    <col min="20" max="20" width="14.8515625" style="38" hidden="1" customWidth="1"/>
    <col min="21" max="21" width="16.421875" style="38" hidden="1" customWidth="1"/>
    <col min="22" max="22" width="13.00390625" style="38" hidden="1" customWidth="1"/>
    <col min="23" max="51" width="9.140625" style="38" hidden="1" customWidth="1"/>
    <col min="52" max="52" width="10.28125" style="38" hidden="1" customWidth="1"/>
    <col min="53" max="53" width="20.28125" style="97" customWidth="1"/>
    <col min="54" max="54" width="18.8515625" style="97" hidden="1" customWidth="1"/>
    <col min="55" max="55" width="43.57421875" style="60" customWidth="1"/>
    <col min="56" max="238" width="9.140625" style="38" customWidth="1"/>
    <col min="239" max="243" width="9.140625" style="40" customWidth="1"/>
    <col min="244" max="16384" width="9.140625" style="38" customWidth="1"/>
  </cols>
  <sheetData>
    <row r="1" spans="1:243" s="1" customFormat="1" ht="25.5" customHeight="1">
      <c r="A1" s="164" t="str">
        <f>B2&amp;" BoQ"</f>
        <v>Item Rate BoQ</v>
      </c>
      <c r="B1" s="164"/>
      <c r="C1" s="164"/>
      <c r="D1" s="164"/>
      <c r="E1" s="164"/>
      <c r="F1" s="164"/>
      <c r="G1" s="164"/>
      <c r="H1" s="164"/>
      <c r="I1" s="164"/>
      <c r="J1" s="164"/>
      <c r="K1" s="164"/>
      <c r="L1" s="164"/>
      <c r="M1" s="56"/>
      <c r="O1" s="2"/>
      <c r="P1" s="2"/>
      <c r="Q1" s="3"/>
      <c r="BC1" s="56"/>
      <c r="IE1" s="3"/>
      <c r="IF1" s="3"/>
      <c r="IG1" s="3"/>
      <c r="IH1" s="3"/>
      <c r="II1" s="3"/>
    </row>
    <row r="2" spans="1:55" s="1" customFormat="1" ht="25.5" customHeight="1" hidden="1">
      <c r="A2" s="4" t="s">
        <v>3</v>
      </c>
      <c r="B2" s="4" t="s">
        <v>4</v>
      </c>
      <c r="C2" s="44" t="s">
        <v>5</v>
      </c>
      <c r="D2" s="100" t="s">
        <v>6</v>
      </c>
      <c r="E2" s="4" t="s">
        <v>7</v>
      </c>
      <c r="J2" s="5"/>
      <c r="K2" s="5"/>
      <c r="L2" s="5"/>
      <c r="M2" s="56"/>
      <c r="O2" s="2"/>
      <c r="P2" s="2"/>
      <c r="Q2" s="3"/>
      <c r="BC2" s="56"/>
    </row>
    <row r="3" spans="1:243" s="1" customFormat="1" ht="30" customHeight="1" hidden="1">
      <c r="A3" s="1" t="s">
        <v>8</v>
      </c>
      <c r="C3" s="56" t="s">
        <v>9</v>
      </c>
      <c r="D3" s="101"/>
      <c r="E3" s="56"/>
      <c r="M3" s="56"/>
      <c r="BC3" s="56"/>
      <c r="IE3" s="3"/>
      <c r="IF3" s="3"/>
      <c r="IG3" s="3"/>
      <c r="IH3" s="3"/>
      <c r="II3" s="3"/>
    </row>
    <row r="4" spans="1:243" s="6" customFormat="1" ht="30.75" customHeight="1">
      <c r="A4" s="165" t="s">
        <v>187</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IE4" s="7"/>
      <c r="IF4" s="7"/>
      <c r="IG4" s="7"/>
      <c r="IH4" s="7"/>
      <c r="II4" s="7"/>
    </row>
    <row r="5" spans="1:243" s="6" customFormat="1" ht="30.75" customHeight="1">
      <c r="A5" s="165" t="s">
        <v>252</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IE5" s="7"/>
      <c r="IF5" s="7"/>
      <c r="IG5" s="7"/>
      <c r="IH5" s="7"/>
      <c r="II5" s="7"/>
    </row>
    <row r="6" spans="1:243" s="6" customFormat="1" ht="30.75" customHeight="1">
      <c r="A6" s="165" t="s">
        <v>56</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IE6" s="7"/>
      <c r="IF6" s="7"/>
      <c r="IG6" s="7"/>
      <c r="IH6" s="7"/>
      <c r="II6" s="7"/>
    </row>
    <row r="7" spans="1:243" s="6" customFormat="1" ht="29.25" customHeight="1" hidden="1">
      <c r="A7" s="166" t="s">
        <v>10</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IE7" s="7"/>
      <c r="IF7" s="7"/>
      <c r="IG7" s="7"/>
      <c r="IH7" s="7"/>
      <c r="II7" s="7"/>
    </row>
    <row r="8" spans="1:243" s="9" customFormat="1" ht="65.25" customHeight="1">
      <c r="A8" s="8" t="s">
        <v>45</v>
      </c>
      <c r="B8" s="167"/>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9"/>
      <c r="IE8" s="10"/>
      <c r="IF8" s="10"/>
      <c r="IG8" s="10"/>
      <c r="IH8" s="10"/>
      <c r="II8" s="10"/>
    </row>
    <row r="9" spans="1:243" s="11" customFormat="1" ht="61.5" customHeight="1">
      <c r="A9" s="158" t="s">
        <v>253</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60"/>
      <c r="IE9" s="12"/>
      <c r="IF9" s="12"/>
      <c r="IG9" s="12"/>
      <c r="IH9" s="12"/>
      <c r="II9" s="12"/>
    </row>
    <row r="10" spans="1:243" s="11" customFormat="1" ht="26.25" customHeight="1">
      <c r="A10" s="57" t="s">
        <v>11</v>
      </c>
      <c r="B10" s="57" t="s">
        <v>12</v>
      </c>
      <c r="C10" s="57" t="s">
        <v>12</v>
      </c>
      <c r="D10" s="102" t="s">
        <v>11</v>
      </c>
      <c r="E10" s="57" t="s">
        <v>12</v>
      </c>
      <c r="F10" s="57" t="s">
        <v>13</v>
      </c>
      <c r="G10" s="57" t="s">
        <v>13</v>
      </c>
      <c r="H10" s="57" t="s">
        <v>14</v>
      </c>
      <c r="I10" s="57" t="s">
        <v>12</v>
      </c>
      <c r="J10" s="57" t="s">
        <v>11</v>
      </c>
      <c r="K10" s="57" t="s">
        <v>15</v>
      </c>
      <c r="L10" s="57" t="s">
        <v>12</v>
      </c>
      <c r="M10" s="57" t="s">
        <v>11</v>
      </c>
      <c r="N10" s="57" t="s">
        <v>13</v>
      </c>
      <c r="O10" s="57" t="s">
        <v>13</v>
      </c>
      <c r="P10" s="57" t="s">
        <v>13</v>
      </c>
      <c r="Q10" s="57" t="s">
        <v>13</v>
      </c>
      <c r="R10" s="57" t="s">
        <v>14</v>
      </c>
      <c r="S10" s="57" t="s">
        <v>14</v>
      </c>
      <c r="T10" s="57" t="s">
        <v>13</v>
      </c>
      <c r="U10" s="57" t="s">
        <v>13</v>
      </c>
      <c r="V10" s="57" t="s">
        <v>13</v>
      </c>
      <c r="W10" s="57" t="s">
        <v>13</v>
      </c>
      <c r="X10" s="57" t="s">
        <v>14</v>
      </c>
      <c r="Y10" s="57" t="s">
        <v>14</v>
      </c>
      <c r="Z10" s="57" t="s">
        <v>13</v>
      </c>
      <c r="AA10" s="57" t="s">
        <v>13</v>
      </c>
      <c r="AB10" s="57" t="s">
        <v>13</v>
      </c>
      <c r="AC10" s="57" t="s">
        <v>13</v>
      </c>
      <c r="AD10" s="57" t="s">
        <v>14</v>
      </c>
      <c r="AE10" s="57" t="s">
        <v>14</v>
      </c>
      <c r="AF10" s="57" t="s">
        <v>13</v>
      </c>
      <c r="AG10" s="57" t="s">
        <v>13</v>
      </c>
      <c r="AH10" s="57" t="s">
        <v>13</v>
      </c>
      <c r="AI10" s="57" t="s">
        <v>13</v>
      </c>
      <c r="AJ10" s="57" t="s">
        <v>14</v>
      </c>
      <c r="AK10" s="57" t="s">
        <v>14</v>
      </c>
      <c r="AL10" s="57" t="s">
        <v>13</v>
      </c>
      <c r="AM10" s="57" t="s">
        <v>13</v>
      </c>
      <c r="AN10" s="57" t="s">
        <v>13</v>
      </c>
      <c r="AO10" s="57" t="s">
        <v>13</v>
      </c>
      <c r="AP10" s="57" t="s">
        <v>14</v>
      </c>
      <c r="AQ10" s="57" t="s">
        <v>14</v>
      </c>
      <c r="AR10" s="57" t="s">
        <v>13</v>
      </c>
      <c r="AS10" s="57" t="s">
        <v>13</v>
      </c>
      <c r="AT10" s="57" t="s">
        <v>11</v>
      </c>
      <c r="AU10" s="57" t="s">
        <v>11</v>
      </c>
      <c r="AV10" s="57" t="s">
        <v>14</v>
      </c>
      <c r="AW10" s="57" t="s">
        <v>14</v>
      </c>
      <c r="AX10" s="57" t="s">
        <v>11</v>
      </c>
      <c r="AY10" s="57" t="s">
        <v>11</v>
      </c>
      <c r="AZ10" s="57" t="s">
        <v>16</v>
      </c>
      <c r="BA10" s="57" t="s">
        <v>11</v>
      </c>
      <c r="BB10" s="57" t="s">
        <v>11</v>
      </c>
      <c r="BC10" s="57" t="s">
        <v>12</v>
      </c>
      <c r="IE10" s="12"/>
      <c r="IF10" s="12"/>
      <c r="IG10" s="12"/>
      <c r="IH10" s="12"/>
      <c r="II10" s="12"/>
    </row>
    <row r="11" spans="1:243" s="14" customFormat="1" ht="94.5" customHeight="1">
      <c r="A11" s="13" t="s">
        <v>0</v>
      </c>
      <c r="B11" s="13" t="s">
        <v>17</v>
      </c>
      <c r="C11" s="57" t="s">
        <v>1</v>
      </c>
      <c r="D11" s="102" t="s">
        <v>18</v>
      </c>
      <c r="E11" s="57" t="s">
        <v>19</v>
      </c>
      <c r="F11" s="13" t="s">
        <v>46</v>
      </c>
      <c r="G11" s="13"/>
      <c r="H11" s="13"/>
      <c r="I11" s="13" t="s">
        <v>20</v>
      </c>
      <c r="J11" s="13" t="s">
        <v>21</v>
      </c>
      <c r="K11" s="13" t="s">
        <v>22</v>
      </c>
      <c r="L11" s="13" t="s">
        <v>23</v>
      </c>
      <c r="M11" s="16" t="s">
        <v>65</v>
      </c>
      <c r="N11" s="13" t="s">
        <v>24</v>
      </c>
      <c r="O11" s="13" t="s">
        <v>25</v>
      </c>
      <c r="P11" s="13" t="s">
        <v>55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2" t="s">
        <v>114</v>
      </c>
      <c r="BB11" s="52" t="s">
        <v>30</v>
      </c>
      <c r="BC11" s="92" t="s">
        <v>31</v>
      </c>
      <c r="IE11" s="15"/>
      <c r="IF11" s="15"/>
      <c r="IG11" s="15"/>
      <c r="IH11" s="15"/>
      <c r="II11" s="15"/>
    </row>
    <row r="12" spans="1:243" s="14" customFormat="1" ht="13.5" hidden="1">
      <c r="A12" s="13">
        <v>1</v>
      </c>
      <c r="B12" s="13">
        <v>2</v>
      </c>
      <c r="C12" s="57">
        <v>3</v>
      </c>
      <c r="D12" s="102">
        <v>4</v>
      </c>
      <c r="E12" s="57">
        <v>5</v>
      </c>
      <c r="F12" s="13">
        <v>6</v>
      </c>
      <c r="G12" s="13">
        <v>7</v>
      </c>
      <c r="H12" s="13">
        <v>8</v>
      </c>
      <c r="I12" s="13">
        <v>9</v>
      </c>
      <c r="J12" s="13">
        <v>10</v>
      </c>
      <c r="K12" s="13">
        <v>11</v>
      </c>
      <c r="L12" s="13">
        <v>12</v>
      </c>
      <c r="M12" s="57">
        <v>13</v>
      </c>
      <c r="N12" s="13">
        <v>14</v>
      </c>
      <c r="O12" s="13">
        <v>15</v>
      </c>
      <c r="P12" s="13">
        <v>16</v>
      </c>
      <c r="Q12" s="13">
        <v>17</v>
      </c>
      <c r="R12" s="13">
        <v>18</v>
      </c>
      <c r="S12" s="13">
        <v>19</v>
      </c>
      <c r="T12" s="13">
        <v>20</v>
      </c>
      <c r="U12" s="13">
        <v>21</v>
      </c>
      <c r="V12" s="13">
        <v>22</v>
      </c>
      <c r="W12" s="13">
        <v>23</v>
      </c>
      <c r="X12" s="13">
        <v>24</v>
      </c>
      <c r="Y12" s="13">
        <v>25</v>
      </c>
      <c r="Z12" s="13">
        <v>26</v>
      </c>
      <c r="AA12" s="13">
        <v>27</v>
      </c>
      <c r="AB12" s="13">
        <v>28</v>
      </c>
      <c r="AC12" s="13">
        <v>29</v>
      </c>
      <c r="AD12" s="13">
        <v>30</v>
      </c>
      <c r="AE12" s="13">
        <v>31</v>
      </c>
      <c r="AF12" s="13">
        <v>32</v>
      </c>
      <c r="AG12" s="13">
        <v>33</v>
      </c>
      <c r="AH12" s="13">
        <v>34</v>
      </c>
      <c r="AI12" s="13">
        <v>35</v>
      </c>
      <c r="AJ12" s="13">
        <v>36</v>
      </c>
      <c r="AK12" s="13">
        <v>37</v>
      </c>
      <c r="AL12" s="13">
        <v>38</v>
      </c>
      <c r="AM12" s="13">
        <v>39</v>
      </c>
      <c r="AN12" s="13">
        <v>40</v>
      </c>
      <c r="AO12" s="13">
        <v>41</v>
      </c>
      <c r="AP12" s="13">
        <v>42</v>
      </c>
      <c r="AQ12" s="13">
        <v>43</v>
      </c>
      <c r="AR12" s="13">
        <v>44</v>
      </c>
      <c r="AS12" s="13">
        <v>45</v>
      </c>
      <c r="AT12" s="13">
        <v>46</v>
      </c>
      <c r="AU12" s="13">
        <v>47</v>
      </c>
      <c r="AV12" s="13">
        <v>48</v>
      </c>
      <c r="AW12" s="13">
        <v>49</v>
      </c>
      <c r="AX12" s="13">
        <v>50</v>
      </c>
      <c r="AY12" s="13">
        <v>51</v>
      </c>
      <c r="AZ12" s="13">
        <v>52</v>
      </c>
      <c r="BA12" s="57">
        <v>53</v>
      </c>
      <c r="BB12" s="57">
        <v>54</v>
      </c>
      <c r="BC12" s="57">
        <v>55</v>
      </c>
      <c r="IE12" s="15"/>
      <c r="IF12" s="15"/>
      <c r="IG12" s="15"/>
      <c r="IH12" s="15"/>
      <c r="II12" s="15"/>
    </row>
    <row r="13" spans="1:243" s="27" customFormat="1" ht="13.5">
      <c r="A13" s="152">
        <v>1</v>
      </c>
      <c r="B13" s="152" t="s">
        <v>215</v>
      </c>
      <c r="C13" s="61" t="s">
        <v>120</v>
      </c>
      <c r="D13" s="79"/>
      <c r="E13" s="55"/>
      <c r="F13" s="19"/>
      <c r="G13" s="20"/>
      <c r="H13" s="20"/>
      <c r="I13" s="19"/>
      <c r="J13" s="21"/>
      <c r="K13" s="22"/>
      <c r="L13" s="22"/>
      <c r="M13" s="89"/>
      <c r="N13" s="29"/>
      <c r="O13" s="29"/>
      <c r="P13" s="64"/>
      <c r="Q13" s="29"/>
      <c r="R13" s="29"/>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53"/>
      <c r="BB13" s="154"/>
      <c r="BC13" s="112"/>
      <c r="IE13" s="28">
        <v>1</v>
      </c>
      <c r="IF13" s="28" t="s">
        <v>32</v>
      </c>
      <c r="IG13" s="28" t="s">
        <v>33</v>
      </c>
      <c r="IH13" s="28">
        <v>10</v>
      </c>
      <c r="II13" s="28" t="s">
        <v>34</v>
      </c>
    </row>
    <row r="14" spans="1:243" s="27" customFormat="1" ht="24" customHeight="1">
      <c r="A14" s="155">
        <v>1.1</v>
      </c>
      <c r="B14" s="155" t="s">
        <v>216</v>
      </c>
      <c r="C14" s="61" t="s">
        <v>121</v>
      </c>
      <c r="D14" s="155">
        <v>249.3963</v>
      </c>
      <c r="E14" s="155" t="s">
        <v>222</v>
      </c>
      <c r="F14" s="50"/>
      <c r="G14" s="29"/>
      <c r="H14" s="29"/>
      <c r="I14" s="19" t="s">
        <v>36</v>
      </c>
      <c r="J14" s="21">
        <f aca="true" t="shared" si="0" ref="J14:J19">IF(I14="Less(-)",-1,1)</f>
        <v>1</v>
      </c>
      <c r="K14" s="22" t="s">
        <v>42</v>
      </c>
      <c r="L14" s="22" t="s">
        <v>7</v>
      </c>
      <c r="M14" s="90"/>
      <c r="N14" s="45"/>
      <c r="O14" s="45"/>
      <c r="P14" s="49"/>
      <c r="Q14" s="45"/>
      <c r="R14" s="45"/>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51"/>
      <c r="AV14" s="47"/>
      <c r="AW14" s="47"/>
      <c r="AX14" s="47"/>
      <c r="AY14" s="47"/>
      <c r="AZ14" s="47"/>
      <c r="BA14" s="156">
        <f aca="true" t="shared" si="1" ref="BA14:BA19">total_amount_ba($B$2,$D$2,D14,F14,J14,K14,M14)</f>
        <v>0</v>
      </c>
      <c r="BB14" s="156">
        <f aca="true" t="shared" si="2" ref="BB14:BB19">BA14+SUM(N14:AZ14)</f>
        <v>0</v>
      </c>
      <c r="BC14" s="112" t="str">
        <f aca="true" t="shared" si="3" ref="BC14:BC19">SpellNumber(L14,BA14)</f>
        <v>INR Zero Only</v>
      </c>
      <c r="IE14" s="28">
        <v>1.02</v>
      </c>
      <c r="IF14" s="28" t="s">
        <v>37</v>
      </c>
      <c r="IG14" s="28" t="s">
        <v>38</v>
      </c>
      <c r="IH14" s="28">
        <v>213</v>
      </c>
      <c r="II14" s="28" t="s">
        <v>35</v>
      </c>
    </row>
    <row r="15" spans="1:243" s="27" customFormat="1" ht="23.25" customHeight="1">
      <c r="A15" s="155">
        <v>1.2</v>
      </c>
      <c r="B15" s="155" t="s">
        <v>217</v>
      </c>
      <c r="C15" s="61" t="s">
        <v>122</v>
      </c>
      <c r="D15" s="155">
        <v>1407</v>
      </c>
      <c r="E15" s="155" t="s">
        <v>35</v>
      </c>
      <c r="F15" s="50"/>
      <c r="G15" s="29"/>
      <c r="H15" s="29"/>
      <c r="I15" s="19" t="s">
        <v>36</v>
      </c>
      <c r="J15" s="21">
        <f t="shared" si="0"/>
        <v>1</v>
      </c>
      <c r="K15" s="22" t="s">
        <v>42</v>
      </c>
      <c r="L15" s="22" t="s">
        <v>7</v>
      </c>
      <c r="M15" s="90"/>
      <c r="N15" s="45"/>
      <c r="O15" s="45"/>
      <c r="P15" s="49"/>
      <c r="Q15" s="45"/>
      <c r="R15" s="45"/>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51"/>
      <c r="AV15" s="47"/>
      <c r="AW15" s="47"/>
      <c r="AX15" s="47"/>
      <c r="AY15" s="47"/>
      <c r="AZ15" s="47"/>
      <c r="BA15" s="156">
        <f t="shared" si="1"/>
        <v>0</v>
      </c>
      <c r="BB15" s="156">
        <f t="shared" si="2"/>
        <v>0</v>
      </c>
      <c r="BC15" s="112" t="str">
        <f t="shared" si="3"/>
        <v>INR Zero Only</v>
      </c>
      <c r="IE15" s="28">
        <v>1.02</v>
      </c>
      <c r="IF15" s="28" t="s">
        <v>37</v>
      </c>
      <c r="IG15" s="28" t="s">
        <v>38</v>
      </c>
      <c r="IH15" s="28">
        <v>213</v>
      </c>
      <c r="II15" s="28" t="s">
        <v>35</v>
      </c>
    </row>
    <row r="16" spans="1:243" s="27" customFormat="1" ht="40.5" customHeight="1">
      <c r="A16" s="155">
        <v>1.3</v>
      </c>
      <c r="B16" s="155" t="s">
        <v>218</v>
      </c>
      <c r="C16" s="61" t="s">
        <v>123</v>
      </c>
      <c r="D16" s="155">
        <v>432</v>
      </c>
      <c r="E16" s="155" t="s">
        <v>35</v>
      </c>
      <c r="F16" s="50"/>
      <c r="G16" s="29"/>
      <c r="H16" s="29"/>
      <c r="I16" s="19" t="s">
        <v>36</v>
      </c>
      <c r="J16" s="21">
        <f t="shared" si="0"/>
        <v>1</v>
      </c>
      <c r="K16" s="22" t="s">
        <v>42</v>
      </c>
      <c r="L16" s="22" t="s">
        <v>7</v>
      </c>
      <c r="M16" s="90"/>
      <c r="N16" s="45"/>
      <c r="O16" s="45"/>
      <c r="P16" s="49"/>
      <c r="Q16" s="45"/>
      <c r="R16" s="45"/>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51"/>
      <c r="AV16" s="47"/>
      <c r="AW16" s="47"/>
      <c r="AX16" s="47"/>
      <c r="AY16" s="47"/>
      <c r="AZ16" s="47"/>
      <c r="BA16" s="156">
        <f t="shared" si="1"/>
        <v>0</v>
      </c>
      <c r="BB16" s="156">
        <f t="shared" si="2"/>
        <v>0</v>
      </c>
      <c r="BC16" s="112" t="str">
        <f t="shared" si="3"/>
        <v>INR Zero Only</v>
      </c>
      <c r="IE16" s="28">
        <v>1</v>
      </c>
      <c r="IF16" s="28" t="s">
        <v>32</v>
      </c>
      <c r="IG16" s="28" t="s">
        <v>33</v>
      </c>
      <c r="IH16" s="28">
        <v>10</v>
      </c>
      <c r="II16" s="28" t="s">
        <v>34</v>
      </c>
    </row>
    <row r="17" spans="1:243" s="27" customFormat="1" ht="21.75" customHeight="1">
      <c r="A17" s="155">
        <v>1.4</v>
      </c>
      <c r="B17" s="155" t="s">
        <v>219</v>
      </c>
      <c r="C17" s="61" t="s">
        <v>124</v>
      </c>
      <c r="D17" s="155">
        <v>150</v>
      </c>
      <c r="E17" s="155" t="s">
        <v>35</v>
      </c>
      <c r="F17" s="50"/>
      <c r="G17" s="29"/>
      <c r="H17" s="29"/>
      <c r="I17" s="19" t="s">
        <v>36</v>
      </c>
      <c r="J17" s="21">
        <f t="shared" si="0"/>
        <v>1</v>
      </c>
      <c r="K17" s="22" t="s">
        <v>42</v>
      </c>
      <c r="L17" s="22" t="s">
        <v>7</v>
      </c>
      <c r="M17" s="90"/>
      <c r="N17" s="45"/>
      <c r="O17" s="45"/>
      <c r="P17" s="49"/>
      <c r="Q17" s="45"/>
      <c r="R17" s="45"/>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51"/>
      <c r="AV17" s="47"/>
      <c r="AW17" s="47"/>
      <c r="AX17" s="47"/>
      <c r="AY17" s="47"/>
      <c r="AZ17" s="47"/>
      <c r="BA17" s="156">
        <f t="shared" si="1"/>
        <v>0</v>
      </c>
      <c r="BB17" s="156">
        <f t="shared" si="2"/>
        <v>0</v>
      </c>
      <c r="BC17" s="112" t="str">
        <f t="shared" si="3"/>
        <v>INR Zero Only</v>
      </c>
      <c r="IE17" s="28">
        <v>1.02</v>
      </c>
      <c r="IF17" s="28" t="s">
        <v>37</v>
      </c>
      <c r="IG17" s="28" t="s">
        <v>38</v>
      </c>
      <c r="IH17" s="28">
        <v>213</v>
      </c>
      <c r="II17" s="28" t="s">
        <v>35</v>
      </c>
    </row>
    <row r="18" spans="1:243" s="27" customFormat="1" ht="19.5" customHeight="1">
      <c r="A18" s="155">
        <v>1.5</v>
      </c>
      <c r="B18" s="155" t="s">
        <v>220</v>
      </c>
      <c r="C18" s="61" t="s">
        <v>48</v>
      </c>
      <c r="D18" s="155">
        <v>150</v>
      </c>
      <c r="E18" s="155" t="s">
        <v>35</v>
      </c>
      <c r="F18" s="50"/>
      <c r="G18" s="29"/>
      <c r="H18" s="29"/>
      <c r="I18" s="19" t="s">
        <v>36</v>
      </c>
      <c r="J18" s="21">
        <f t="shared" si="0"/>
        <v>1</v>
      </c>
      <c r="K18" s="22" t="s">
        <v>42</v>
      </c>
      <c r="L18" s="22" t="s">
        <v>7</v>
      </c>
      <c r="M18" s="90"/>
      <c r="N18" s="45"/>
      <c r="O18" s="45"/>
      <c r="P18" s="49"/>
      <c r="Q18" s="45"/>
      <c r="R18" s="45"/>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51"/>
      <c r="AV18" s="47"/>
      <c r="AW18" s="47"/>
      <c r="AX18" s="47"/>
      <c r="AY18" s="47"/>
      <c r="AZ18" s="47"/>
      <c r="BA18" s="156">
        <f t="shared" si="1"/>
        <v>0</v>
      </c>
      <c r="BB18" s="156">
        <f t="shared" si="2"/>
        <v>0</v>
      </c>
      <c r="BC18" s="112" t="str">
        <f t="shared" si="3"/>
        <v>INR Zero Only</v>
      </c>
      <c r="IE18" s="28">
        <v>1.02</v>
      </c>
      <c r="IF18" s="28" t="s">
        <v>37</v>
      </c>
      <c r="IG18" s="28" t="s">
        <v>38</v>
      </c>
      <c r="IH18" s="28">
        <v>213</v>
      </c>
      <c r="II18" s="28" t="s">
        <v>35</v>
      </c>
    </row>
    <row r="19" spans="1:243" s="27" customFormat="1" ht="38.25" customHeight="1">
      <c r="A19" s="155">
        <v>1.6</v>
      </c>
      <c r="B19" s="155" t="s">
        <v>221</v>
      </c>
      <c r="C19" s="61" t="s">
        <v>49</v>
      </c>
      <c r="D19" s="155">
        <v>120</v>
      </c>
      <c r="E19" s="155" t="s">
        <v>35</v>
      </c>
      <c r="F19" s="50"/>
      <c r="G19" s="29"/>
      <c r="H19" s="29"/>
      <c r="I19" s="19" t="s">
        <v>36</v>
      </c>
      <c r="J19" s="21">
        <f t="shared" si="0"/>
        <v>1</v>
      </c>
      <c r="K19" s="22" t="s">
        <v>42</v>
      </c>
      <c r="L19" s="22" t="s">
        <v>7</v>
      </c>
      <c r="M19" s="90"/>
      <c r="N19" s="45"/>
      <c r="O19" s="45"/>
      <c r="P19" s="49"/>
      <c r="Q19" s="45"/>
      <c r="R19" s="45"/>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51"/>
      <c r="AV19" s="47"/>
      <c r="AW19" s="47"/>
      <c r="AX19" s="47"/>
      <c r="AY19" s="47"/>
      <c r="AZ19" s="47"/>
      <c r="BA19" s="156">
        <f t="shared" si="1"/>
        <v>0</v>
      </c>
      <c r="BB19" s="156">
        <f t="shared" si="2"/>
        <v>0</v>
      </c>
      <c r="BC19" s="112" t="str">
        <f t="shared" si="3"/>
        <v>INR Zero Only</v>
      </c>
      <c r="IE19" s="28">
        <v>1</v>
      </c>
      <c r="IF19" s="28" t="s">
        <v>32</v>
      </c>
      <c r="IG19" s="28" t="s">
        <v>33</v>
      </c>
      <c r="IH19" s="28">
        <v>10</v>
      </c>
      <c r="II19" s="28" t="s">
        <v>34</v>
      </c>
    </row>
    <row r="20" spans="1:243" s="27" customFormat="1" ht="13.5">
      <c r="A20" s="157">
        <v>2</v>
      </c>
      <c r="B20" s="157" t="s">
        <v>223</v>
      </c>
      <c r="C20" s="61" t="s">
        <v>50</v>
      </c>
      <c r="D20" s="79"/>
      <c r="E20" s="55"/>
      <c r="F20" s="19"/>
      <c r="G20" s="20"/>
      <c r="H20" s="20"/>
      <c r="I20" s="19"/>
      <c r="J20" s="21"/>
      <c r="K20" s="22"/>
      <c r="L20" s="22"/>
      <c r="M20" s="89"/>
      <c r="N20" s="29"/>
      <c r="O20" s="29"/>
      <c r="P20" s="64"/>
      <c r="Q20" s="29"/>
      <c r="R20" s="29"/>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53"/>
      <c r="BB20" s="154"/>
      <c r="BC20" s="112"/>
      <c r="IE20" s="28">
        <v>1.02</v>
      </c>
      <c r="IF20" s="28" t="s">
        <v>37</v>
      </c>
      <c r="IG20" s="28" t="s">
        <v>38</v>
      </c>
      <c r="IH20" s="28">
        <v>213</v>
      </c>
      <c r="II20" s="28" t="s">
        <v>35</v>
      </c>
    </row>
    <row r="21" spans="1:243" s="27" customFormat="1" ht="27">
      <c r="A21" s="155">
        <v>2.1</v>
      </c>
      <c r="B21" s="155" t="s">
        <v>224</v>
      </c>
      <c r="C21" s="61" t="s">
        <v>51</v>
      </c>
      <c r="D21" s="155">
        <v>423</v>
      </c>
      <c r="E21" s="155" t="s">
        <v>47</v>
      </c>
      <c r="F21" s="50"/>
      <c r="G21" s="29"/>
      <c r="H21" s="29"/>
      <c r="I21" s="19" t="s">
        <v>36</v>
      </c>
      <c r="J21" s="21">
        <f>IF(I21="Less(-)",-1,1)</f>
        <v>1</v>
      </c>
      <c r="K21" s="22" t="s">
        <v>42</v>
      </c>
      <c r="L21" s="22" t="s">
        <v>7</v>
      </c>
      <c r="M21" s="90"/>
      <c r="N21" s="45"/>
      <c r="O21" s="45"/>
      <c r="P21" s="49"/>
      <c r="Q21" s="45"/>
      <c r="R21" s="45"/>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51"/>
      <c r="AV21" s="47"/>
      <c r="AW21" s="47"/>
      <c r="AX21" s="47"/>
      <c r="AY21" s="47"/>
      <c r="AZ21" s="47"/>
      <c r="BA21" s="156">
        <f>total_amount_ba($B$2,$D$2,D21,F21,J21,K21,M21)</f>
        <v>0</v>
      </c>
      <c r="BB21" s="156">
        <f>BA21+SUM(N21:AZ21)</f>
        <v>0</v>
      </c>
      <c r="BC21" s="112" t="str">
        <f aca="true" t="shared" si="4" ref="BC21:BC34">SpellNumber(L21,BA21)</f>
        <v>INR Zero Only</v>
      </c>
      <c r="IE21" s="28">
        <v>1.02</v>
      </c>
      <c r="IF21" s="28" t="s">
        <v>37</v>
      </c>
      <c r="IG21" s="28" t="s">
        <v>38</v>
      </c>
      <c r="IH21" s="28">
        <v>213</v>
      </c>
      <c r="II21" s="28" t="s">
        <v>35</v>
      </c>
    </row>
    <row r="22" spans="1:243" s="27" customFormat="1" ht="58.5" customHeight="1">
      <c r="A22" s="155">
        <v>2.2</v>
      </c>
      <c r="B22" s="155" t="s">
        <v>225</v>
      </c>
      <c r="C22" s="61" t="s">
        <v>52</v>
      </c>
      <c r="D22" s="155">
        <v>12</v>
      </c>
      <c r="E22" s="155" t="s">
        <v>47</v>
      </c>
      <c r="F22" s="50"/>
      <c r="G22" s="29"/>
      <c r="H22" s="29"/>
      <c r="I22" s="19" t="s">
        <v>36</v>
      </c>
      <c r="J22" s="21">
        <f>IF(I22="Less(-)",-1,1)</f>
        <v>1</v>
      </c>
      <c r="K22" s="22" t="s">
        <v>42</v>
      </c>
      <c r="L22" s="22" t="s">
        <v>7</v>
      </c>
      <c r="M22" s="90"/>
      <c r="N22" s="45"/>
      <c r="O22" s="45"/>
      <c r="P22" s="49"/>
      <c r="Q22" s="45"/>
      <c r="R22" s="45"/>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51"/>
      <c r="AV22" s="47"/>
      <c r="AW22" s="47"/>
      <c r="AX22" s="47"/>
      <c r="AY22" s="47"/>
      <c r="AZ22" s="47"/>
      <c r="BA22" s="156">
        <f>total_amount_ba($B$2,$D$2,D22,F22,J22,K22,M22)</f>
        <v>0</v>
      </c>
      <c r="BB22" s="156">
        <f>BA22+SUM(N22:AZ22)</f>
        <v>0</v>
      </c>
      <c r="BC22" s="112" t="str">
        <f t="shared" si="4"/>
        <v>INR Zero Only</v>
      </c>
      <c r="IE22" s="28">
        <v>1</v>
      </c>
      <c r="IF22" s="28" t="s">
        <v>32</v>
      </c>
      <c r="IG22" s="28" t="s">
        <v>33</v>
      </c>
      <c r="IH22" s="28">
        <v>10</v>
      </c>
      <c r="II22" s="28" t="s">
        <v>34</v>
      </c>
    </row>
    <row r="23" spans="1:243" s="27" customFormat="1" ht="27">
      <c r="A23" s="155">
        <v>2.3</v>
      </c>
      <c r="B23" s="155" t="s">
        <v>226</v>
      </c>
      <c r="C23" s="61" t="s">
        <v>53</v>
      </c>
      <c r="D23" s="155">
        <v>498</v>
      </c>
      <c r="E23" s="155" t="s">
        <v>47</v>
      </c>
      <c r="F23" s="50"/>
      <c r="G23" s="29"/>
      <c r="H23" s="29"/>
      <c r="I23" s="19" t="s">
        <v>36</v>
      </c>
      <c r="J23" s="21">
        <f>IF(I23="Less(-)",-1,1)</f>
        <v>1</v>
      </c>
      <c r="K23" s="22" t="s">
        <v>42</v>
      </c>
      <c r="L23" s="22" t="s">
        <v>7</v>
      </c>
      <c r="M23" s="90"/>
      <c r="N23" s="45"/>
      <c r="O23" s="45"/>
      <c r="P23" s="49"/>
      <c r="Q23" s="45"/>
      <c r="R23" s="45"/>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51"/>
      <c r="AV23" s="47"/>
      <c r="AW23" s="47"/>
      <c r="AX23" s="47"/>
      <c r="AY23" s="47"/>
      <c r="AZ23" s="47"/>
      <c r="BA23" s="156">
        <f>total_amount_ba($B$2,$D$2,D23,F23,J23,K23,M23)</f>
        <v>0</v>
      </c>
      <c r="BB23" s="156">
        <f>BA23+SUM(N23:AZ23)</f>
        <v>0</v>
      </c>
      <c r="BC23" s="112" t="str">
        <f t="shared" si="4"/>
        <v>INR Zero Only</v>
      </c>
      <c r="IE23" s="28">
        <v>1.02</v>
      </c>
      <c r="IF23" s="28" t="s">
        <v>37</v>
      </c>
      <c r="IG23" s="28" t="s">
        <v>38</v>
      </c>
      <c r="IH23" s="28">
        <v>213</v>
      </c>
      <c r="II23" s="28" t="s">
        <v>35</v>
      </c>
    </row>
    <row r="24" spans="1:243" s="27" customFormat="1" ht="41.25">
      <c r="A24" s="155">
        <v>2.4</v>
      </c>
      <c r="B24" s="155" t="s">
        <v>227</v>
      </c>
      <c r="C24" s="61" t="s">
        <v>54</v>
      </c>
      <c r="D24" s="155">
        <v>72</v>
      </c>
      <c r="E24" s="155" t="s">
        <v>47</v>
      </c>
      <c r="F24" s="50"/>
      <c r="G24" s="29"/>
      <c r="H24" s="29"/>
      <c r="I24" s="19" t="s">
        <v>36</v>
      </c>
      <c r="J24" s="21">
        <f>IF(I24="Less(-)",-1,1)</f>
        <v>1</v>
      </c>
      <c r="K24" s="22" t="s">
        <v>42</v>
      </c>
      <c r="L24" s="22" t="s">
        <v>7</v>
      </c>
      <c r="M24" s="90"/>
      <c r="N24" s="45"/>
      <c r="O24" s="45"/>
      <c r="P24" s="49"/>
      <c r="Q24" s="45"/>
      <c r="R24" s="45"/>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51"/>
      <c r="AV24" s="47"/>
      <c r="AW24" s="47"/>
      <c r="AX24" s="47"/>
      <c r="AY24" s="47"/>
      <c r="AZ24" s="47"/>
      <c r="BA24" s="156">
        <f>total_amount_ba($B$2,$D$2,D24,F24,J24,K24,M24)</f>
        <v>0</v>
      </c>
      <c r="BB24" s="156">
        <f>BA24+SUM(N24:AZ24)</f>
        <v>0</v>
      </c>
      <c r="BC24" s="112" t="str">
        <f t="shared" si="4"/>
        <v>INR Zero Only</v>
      </c>
      <c r="IE24" s="28">
        <v>1.02</v>
      </c>
      <c r="IF24" s="28" t="s">
        <v>37</v>
      </c>
      <c r="IG24" s="28" t="s">
        <v>38</v>
      </c>
      <c r="IH24" s="28">
        <v>213</v>
      </c>
      <c r="II24" s="28" t="s">
        <v>35</v>
      </c>
    </row>
    <row r="25" spans="1:243" s="27" customFormat="1" ht="13.5">
      <c r="A25" s="155">
        <v>2.5</v>
      </c>
      <c r="B25" s="155" t="s">
        <v>228</v>
      </c>
      <c r="C25" s="61" t="s">
        <v>59</v>
      </c>
      <c r="D25" s="155">
        <v>1</v>
      </c>
      <c r="E25" s="155" t="s">
        <v>229</v>
      </c>
      <c r="F25" s="50"/>
      <c r="G25" s="29"/>
      <c r="H25" s="29"/>
      <c r="I25" s="19" t="s">
        <v>36</v>
      </c>
      <c r="J25" s="21">
        <f>IF(I25="Less(-)",-1,1)</f>
        <v>1</v>
      </c>
      <c r="K25" s="22" t="s">
        <v>42</v>
      </c>
      <c r="L25" s="22" t="s">
        <v>7</v>
      </c>
      <c r="M25" s="90"/>
      <c r="N25" s="45"/>
      <c r="O25" s="45"/>
      <c r="P25" s="49"/>
      <c r="Q25" s="45"/>
      <c r="R25" s="45"/>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51"/>
      <c r="AV25" s="47"/>
      <c r="AW25" s="47"/>
      <c r="AX25" s="47"/>
      <c r="AY25" s="47"/>
      <c r="AZ25" s="47"/>
      <c r="BA25" s="156">
        <f>total_amount_ba($B$2,$D$2,D25,F25,J25,K25,M25)</f>
        <v>0</v>
      </c>
      <c r="BB25" s="156">
        <f>BA25+SUM(N25:AZ25)</f>
        <v>0</v>
      </c>
      <c r="BC25" s="112" t="str">
        <f t="shared" si="4"/>
        <v>INR Zero Only</v>
      </c>
      <c r="IE25" s="28">
        <v>1.02</v>
      </c>
      <c r="IF25" s="28" t="s">
        <v>37</v>
      </c>
      <c r="IG25" s="28" t="s">
        <v>38</v>
      </c>
      <c r="IH25" s="28">
        <v>213</v>
      </c>
      <c r="II25" s="28" t="s">
        <v>35</v>
      </c>
    </row>
    <row r="26" spans="1:243" s="27" customFormat="1" ht="51.75" customHeight="1">
      <c r="A26" s="157">
        <v>3</v>
      </c>
      <c r="B26" s="157" t="s">
        <v>230</v>
      </c>
      <c r="C26" s="61" t="s">
        <v>60</v>
      </c>
      <c r="D26" s="79"/>
      <c r="E26" s="55"/>
      <c r="F26" s="19"/>
      <c r="G26" s="20"/>
      <c r="H26" s="20"/>
      <c r="I26" s="19"/>
      <c r="J26" s="21"/>
      <c r="K26" s="22"/>
      <c r="L26" s="22"/>
      <c r="M26" s="89"/>
      <c r="N26" s="29"/>
      <c r="O26" s="29"/>
      <c r="P26" s="64"/>
      <c r="Q26" s="29"/>
      <c r="R26" s="29"/>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53"/>
      <c r="BB26" s="154"/>
      <c r="BC26" s="112"/>
      <c r="IE26" s="28">
        <v>1</v>
      </c>
      <c r="IF26" s="28" t="s">
        <v>32</v>
      </c>
      <c r="IG26" s="28" t="s">
        <v>33</v>
      </c>
      <c r="IH26" s="28">
        <v>10</v>
      </c>
      <c r="II26" s="28" t="s">
        <v>34</v>
      </c>
    </row>
    <row r="27" spans="1:243" s="27" customFormat="1" ht="26.25" customHeight="1">
      <c r="A27" s="155">
        <v>3.1</v>
      </c>
      <c r="B27" s="155" t="s">
        <v>231</v>
      </c>
      <c r="C27" s="61" t="s">
        <v>61</v>
      </c>
      <c r="D27" s="155">
        <v>115</v>
      </c>
      <c r="E27" s="155" t="s">
        <v>35</v>
      </c>
      <c r="F27" s="50"/>
      <c r="G27" s="29"/>
      <c r="H27" s="29"/>
      <c r="I27" s="19" t="s">
        <v>36</v>
      </c>
      <c r="J27" s="21">
        <f>IF(I27="Less(-)",-1,1)</f>
        <v>1</v>
      </c>
      <c r="K27" s="22" t="s">
        <v>42</v>
      </c>
      <c r="L27" s="22" t="s">
        <v>7</v>
      </c>
      <c r="M27" s="90"/>
      <c r="N27" s="45"/>
      <c r="O27" s="45"/>
      <c r="P27" s="49"/>
      <c r="Q27" s="45"/>
      <c r="R27" s="45"/>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51"/>
      <c r="AV27" s="47"/>
      <c r="AW27" s="47"/>
      <c r="AX27" s="47"/>
      <c r="AY27" s="47"/>
      <c r="AZ27" s="47"/>
      <c r="BA27" s="156">
        <f>total_amount_ba($B$2,$D$2,D27,F27,J27,K27,M27)</f>
        <v>0</v>
      </c>
      <c r="BB27" s="156">
        <f>BA27+SUM(N27:AZ27)</f>
        <v>0</v>
      </c>
      <c r="BC27" s="112" t="str">
        <f>SpellNumber(L27,BA27)</f>
        <v>INR Zero Only</v>
      </c>
      <c r="IE27" s="28">
        <v>1.02</v>
      </c>
      <c r="IF27" s="28" t="s">
        <v>37</v>
      </c>
      <c r="IG27" s="28" t="s">
        <v>38</v>
      </c>
      <c r="IH27" s="28">
        <v>213</v>
      </c>
      <c r="II27" s="28" t="s">
        <v>35</v>
      </c>
    </row>
    <row r="28" spans="1:243" s="27" customFormat="1" ht="26.25" customHeight="1">
      <c r="A28" s="155">
        <v>3.2</v>
      </c>
      <c r="B28" s="155" t="s">
        <v>221</v>
      </c>
      <c r="C28" s="61" t="s">
        <v>62</v>
      </c>
      <c r="D28" s="155">
        <v>115</v>
      </c>
      <c r="E28" s="155" t="s">
        <v>47</v>
      </c>
      <c r="F28" s="50"/>
      <c r="G28" s="29"/>
      <c r="H28" s="29"/>
      <c r="I28" s="19" t="s">
        <v>36</v>
      </c>
      <c r="J28" s="21">
        <f>IF(I28="Less(-)",-1,1)</f>
        <v>1</v>
      </c>
      <c r="K28" s="22" t="s">
        <v>42</v>
      </c>
      <c r="L28" s="22" t="s">
        <v>7</v>
      </c>
      <c r="M28" s="90"/>
      <c r="N28" s="45"/>
      <c r="O28" s="45"/>
      <c r="P28" s="49"/>
      <c r="Q28" s="45"/>
      <c r="R28" s="45"/>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51"/>
      <c r="AV28" s="47"/>
      <c r="AW28" s="47"/>
      <c r="AX28" s="47"/>
      <c r="AY28" s="47"/>
      <c r="AZ28" s="47"/>
      <c r="BA28" s="156">
        <f>total_amount_ba($B$2,$D$2,D28,F28,J28,K28,M28)</f>
        <v>0</v>
      </c>
      <c r="BB28" s="156">
        <f>BA28+SUM(N28:AZ28)</f>
        <v>0</v>
      </c>
      <c r="BC28" s="112" t="str">
        <f>SpellNumber(L28,BA28)</f>
        <v>INR Zero Only</v>
      </c>
      <c r="IE28" s="28">
        <v>1.02</v>
      </c>
      <c r="IF28" s="28" t="s">
        <v>37</v>
      </c>
      <c r="IG28" s="28" t="s">
        <v>38</v>
      </c>
      <c r="IH28" s="28">
        <v>213</v>
      </c>
      <c r="II28" s="28" t="s">
        <v>35</v>
      </c>
    </row>
    <row r="29" spans="1:243" s="27" customFormat="1" ht="27" customHeight="1">
      <c r="A29" s="155">
        <v>3.3</v>
      </c>
      <c r="B29" s="155" t="s">
        <v>232</v>
      </c>
      <c r="C29" s="61" t="s">
        <v>63</v>
      </c>
      <c r="D29" s="155">
        <v>115</v>
      </c>
      <c r="E29" s="155" t="s">
        <v>35</v>
      </c>
      <c r="F29" s="50"/>
      <c r="G29" s="29"/>
      <c r="H29" s="29"/>
      <c r="I29" s="19" t="s">
        <v>36</v>
      </c>
      <c r="J29" s="21">
        <f>IF(I29="Less(-)",-1,1)</f>
        <v>1</v>
      </c>
      <c r="K29" s="22" t="s">
        <v>42</v>
      </c>
      <c r="L29" s="22" t="s">
        <v>7</v>
      </c>
      <c r="M29" s="90"/>
      <c r="N29" s="45"/>
      <c r="O29" s="45"/>
      <c r="P29" s="49"/>
      <c r="Q29" s="45"/>
      <c r="R29" s="45"/>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51"/>
      <c r="AV29" s="47"/>
      <c r="AW29" s="47"/>
      <c r="AX29" s="47"/>
      <c r="AY29" s="47"/>
      <c r="AZ29" s="47"/>
      <c r="BA29" s="156">
        <f>total_amount_ba($B$2,$D$2,D29,F29,J29,K29,M29)</f>
        <v>0</v>
      </c>
      <c r="BB29" s="156">
        <f>BA29+SUM(N29:AZ29)</f>
        <v>0</v>
      </c>
      <c r="BC29" s="112" t="str">
        <f t="shared" si="4"/>
        <v>INR Zero Only</v>
      </c>
      <c r="IE29" s="28">
        <v>1</v>
      </c>
      <c r="IF29" s="28" t="s">
        <v>32</v>
      </c>
      <c r="IG29" s="28" t="s">
        <v>33</v>
      </c>
      <c r="IH29" s="28">
        <v>10</v>
      </c>
      <c r="II29" s="28" t="s">
        <v>34</v>
      </c>
    </row>
    <row r="30" spans="1:243" s="27" customFormat="1" ht="26.25" customHeight="1">
      <c r="A30" s="155">
        <v>3.4</v>
      </c>
      <c r="B30" s="155" t="s">
        <v>233</v>
      </c>
      <c r="C30" s="61" t="s">
        <v>64</v>
      </c>
      <c r="D30" s="155">
        <v>115</v>
      </c>
      <c r="E30" s="155" t="s">
        <v>35</v>
      </c>
      <c r="F30" s="50"/>
      <c r="G30" s="29"/>
      <c r="H30" s="29"/>
      <c r="I30" s="19" t="s">
        <v>36</v>
      </c>
      <c r="J30" s="21">
        <f>IF(I30="Less(-)",-1,1)</f>
        <v>1</v>
      </c>
      <c r="K30" s="22" t="s">
        <v>42</v>
      </c>
      <c r="L30" s="22" t="s">
        <v>7</v>
      </c>
      <c r="M30" s="90"/>
      <c r="N30" s="45"/>
      <c r="O30" s="45"/>
      <c r="P30" s="49"/>
      <c r="Q30" s="45"/>
      <c r="R30" s="45"/>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51"/>
      <c r="AV30" s="47"/>
      <c r="AW30" s="47"/>
      <c r="AX30" s="47"/>
      <c r="AY30" s="47"/>
      <c r="AZ30" s="47"/>
      <c r="BA30" s="156">
        <f>total_amount_ba($B$2,$D$2,D30,F30,J30,K30,M30)</f>
        <v>0</v>
      </c>
      <c r="BB30" s="156">
        <f>BA30+SUM(N30:AZ30)</f>
        <v>0</v>
      </c>
      <c r="BC30" s="112" t="str">
        <f t="shared" si="4"/>
        <v>INR Zero Only</v>
      </c>
      <c r="IE30" s="28">
        <v>1.02</v>
      </c>
      <c r="IF30" s="28" t="s">
        <v>37</v>
      </c>
      <c r="IG30" s="28" t="s">
        <v>38</v>
      </c>
      <c r="IH30" s="28">
        <v>213</v>
      </c>
      <c r="II30" s="28" t="s">
        <v>35</v>
      </c>
    </row>
    <row r="31" spans="1:243" s="27" customFormat="1" ht="54.75" customHeight="1">
      <c r="A31" s="157">
        <v>4</v>
      </c>
      <c r="B31" s="157" t="s">
        <v>234</v>
      </c>
      <c r="C31" s="61" t="s">
        <v>66</v>
      </c>
      <c r="D31" s="79"/>
      <c r="E31" s="55"/>
      <c r="F31" s="19"/>
      <c r="G31" s="20"/>
      <c r="H31" s="20"/>
      <c r="I31" s="19"/>
      <c r="J31" s="21"/>
      <c r="K31" s="22"/>
      <c r="L31" s="22"/>
      <c r="M31" s="89"/>
      <c r="N31" s="29"/>
      <c r="O31" s="29"/>
      <c r="P31" s="64"/>
      <c r="Q31" s="29"/>
      <c r="R31" s="29"/>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53"/>
      <c r="BB31" s="154"/>
      <c r="BC31" s="112"/>
      <c r="IE31" s="28">
        <v>1</v>
      </c>
      <c r="IF31" s="28" t="s">
        <v>32</v>
      </c>
      <c r="IG31" s="28" t="s">
        <v>33</v>
      </c>
      <c r="IH31" s="28">
        <v>10</v>
      </c>
      <c r="II31" s="28" t="s">
        <v>34</v>
      </c>
    </row>
    <row r="32" spans="1:243" s="27" customFormat="1" ht="26.25" customHeight="1">
      <c r="A32" s="155">
        <v>4.1</v>
      </c>
      <c r="B32" s="155" t="s">
        <v>235</v>
      </c>
      <c r="C32" s="61" t="s">
        <v>67</v>
      </c>
      <c r="D32" s="155">
        <v>0.2</v>
      </c>
      <c r="E32" s="155" t="s">
        <v>238</v>
      </c>
      <c r="F32" s="50"/>
      <c r="G32" s="29"/>
      <c r="H32" s="29"/>
      <c r="I32" s="19" t="s">
        <v>36</v>
      </c>
      <c r="J32" s="21">
        <f>IF(I32="Less(-)",-1,1)</f>
        <v>1</v>
      </c>
      <c r="K32" s="22" t="s">
        <v>42</v>
      </c>
      <c r="L32" s="22" t="s">
        <v>7</v>
      </c>
      <c r="M32" s="90"/>
      <c r="N32" s="45"/>
      <c r="O32" s="45"/>
      <c r="P32" s="49"/>
      <c r="Q32" s="45"/>
      <c r="R32" s="45"/>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51"/>
      <c r="AV32" s="47"/>
      <c r="AW32" s="47"/>
      <c r="AX32" s="47"/>
      <c r="AY32" s="47"/>
      <c r="AZ32" s="47"/>
      <c r="BA32" s="156">
        <f>total_amount_ba($B$2,$D$2,D32,F32,J32,K32,M32)</f>
        <v>0</v>
      </c>
      <c r="BB32" s="156">
        <f>BA32+SUM(N32:AZ32)</f>
        <v>0</v>
      </c>
      <c r="BC32" s="112" t="str">
        <f t="shared" si="4"/>
        <v>INR Zero Only</v>
      </c>
      <c r="IE32" s="28">
        <v>1.02</v>
      </c>
      <c r="IF32" s="28" t="s">
        <v>37</v>
      </c>
      <c r="IG32" s="28" t="s">
        <v>38</v>
      </c>
      <c r="IH32" s="28">
        <v>213</v>
      </c>
      <c r="II32" s="28" t="s">
        <v>35</v>
      </c>
    </row>
    <row r="33" spans="1:243" s="27" customFormat="1" ht="26.25" customHeight="1">
      <c r="A33" s="155">
        <v>4.2</v>
      </c>
      <c r="B33" s="155" t="s">
        <v>236</v>
      </c>
      <c r="C33" s="61" t="s">
        <v>68</v>
      </c>
      <c r="D33" s="155">
        <v>10</v>
      </c>
      <c r="E33" s="155" t="s">
        <v>239</v>
      </c>
      <c r="F33" s="50"/>
      <c r="G33" s="29"/>
      <c r="H33" s="29"/>
      <c r="I33" s="19" t="s">
        <v>36</v>
      </c>
      <c r="J33" s="21">
        <f>IF(I33="Less(-)",-1,1)</f>
        <v>1</v>
      </c>
      <c r="K33" s="22" t="s">
        <v>42</v>
      </c>
      <c r="L33" s="22" t="s">
        <v>7</v>
      </c>
      <c r="M33" s="90"/>
      <c r="N33" s="45"/>
      <c r="O33" s="45"/>
      <c r="P33" s="49"/>
      <c r="Q33" s="45"/>
      <c r="R33" s="45"/>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51"/>
      <c r="AV33" s="47"/>
      <c r="AW33" s="47"/>
      <c r="AX33" s="47"/>
      <c r="AY33" s="47"/>
      <c r="AZ33" s="47"/>
      <c r="BA33" s="156">
        <f>total_amount_ba($B$2,$D$2,D33,F33,J33,K33,M33)</f>
        <v>0</v>
      </c>
      <c r="BB33" s="156">
        <f>BA33+SUM(N33:AZ33)</f>
        <v>0</v>
      </c>
      <c r="BC33" s="112" t="str">
        <f t="shared" si="4"/>
        <v>INR Zero Only</v>
      </c>
      <c r="IE33" s="28">
        <v>1.02</v>
      </c>
      <c r="IF33" s="28" t="s">
        <v>37</v>
      </c>
      <c r="IG33" s="28" t="s">
        <v>38</v>
      </c>
      <c r="IH33" s="28">
        <v>213</v>
      </c>
      <c r="II33" s="28" t="s">
        <v>35</v>
      </c>
    </row>
    <row r="34" spans="1:243" s="27" customFormat="1" ht="25.5" customHeight="1">
      <c r="A34" s="155">
        <v>4.3</v>
      </c>
      <c r="B34" s="155" t="s">
        <v>237</v>
      </c>
      <c r="C34" s="61" t="s">
        <v>69</v>
      </c>
      <c r="D34" s="155">
        <v>10</v>
      </c>
      <c r="E34" s="155" t="s">
        <v>35</v>
      </c>
      <c r="F34" s="50"/>
      <c r="G34" s="29"/>
      <c r="H34" s="29"/>
      <c r="I34" s="19" t="s">
        <v>36</v>
      </c>
      <c r="J34" s="21">
        <f>IF(I34="Less(-)",-1,1)</f>
        <v>1</v>
      </c>
      <c r="K34" s="22" t="s">
        <v>42</v>
      </c>
      <c r="L34" s="22" t="s">
        <v>7</v>
      </c>
      <c r="M34" s="90"/>
      <c r="N34" s="45"/>
      <c r="O34" s="45"/>
      <c r="P34" s="49"/>
      <c r="Q34" s="45"/>
      <c r="R34" s="45"/>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51"/>
      <c r="AV34" s="47"/>
      <c r="AW34" s="47"/>
      <c r="AX34" s="47"/>
      <c r="AY34" s="47"/>
      <c r="AZ34" s="47"/>
      <c r="BA34" s="156">
        <f>total_amount_ba($B$2,$D$2,D34,F34,J34,K34,M34)</f>
        <v>0</v>
      </c>
      <c r="BB34" s="156">
        <f>BA34+SUM(N34:AZ34)</f>
        <v>0</v>
      </c>
      <c r="BC34" s="112" t="str">
        <f t="shared" si="4"/>
        <v>INR Zero Only</v>
      </c>
      <c r="IE34" s="28">
        <v>1</v>
      </c>
      <c r="IF34" s="28" t="s">
        <v>32</v>
      </c>
      <c r="IG34" s="28" t="s">
        <v>33</v>
      </c>
      <c r="IH34" s="28">
        <v>10</v>
      </c>
      <c r="II34" s="28" t="s">
        <v>34</v>
      </c>
    </row>
    <row r="35" spans="1:243" s="27" customFormat="1" ht="33" customHeight="1">
      <c r="A35" s="85" t="s">
        <v>40</v>
      </c>
      <c r="B35" s="86"/>
      <c r="C35" s="73"/>
      <c r="D35" s="150"/>
      <c r="E35" s="74"/>
      <c r="F35" s="75"/>
      <c r="G35" s="75"/>
      <c r="H35" s="76"/>
      <c r="I35" s="76"/>
      <c r="J35" s="76"/>
      <c r="K35" s="76"/>
      <c r="L35" s="77"/>
      <c r="M35" s="91"/>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150">
        <f>SUM(BA14:BA34)</f>
        <v>0</v>
      </c>
      <c r="BB35" s="150">
        <f>SUM(BB14:BB14)</f>
        <v>0</v>
      </c>
      <c r="BC35" s="151" t="str">
        <f>SpellNumber($E$2,BA35)</f>
        <v>INR Zero Only</v>
      </c>
      <c r="IE35" s="28">
        <v>4</v>
      </c>
      <c r="IF35" s="28" t="s">
        <v>37</v>
      </c>
      <c r="IG35" s="28" t="s">
        <v>39</v>
      </c>
      <c r="IH35" s="28">
        <v>10</v>
      </c>
      <c r="II35" s="28" t="s">
        <v>35</v>
      </c>
    </row>
    <row r="36" spans="1:243" s="36" customFormat="1" ht="39" customHeight="1" hidden="1">
      <c r="A36" s="66" t="s">
        <v>44</v>
      </c>
      <c r="B36" s="67"/>
      <c r="C36" s="62"/>
      <c r="D36" s="105"/>
      <c r="E36" s="63" t="s">
        <v>41</v>
      </c>
      <c r="F36" s="43"/>
      <c r="G36" s="31"/>
      <c r="H36" s="32"/>
      <c r="I36" s="32"/>
      <c r="J36" s="32"/>
      <c r="K36" s="33"/>
      <c r="L36" s="34"/>
      <c r="M36" s="88"/>
      <c r="O36" s="27"/>
      <c r="P36" s="27"/>
      <c r="Q36" s="27"/>
      <c r="R36" s="27"/>
      <c r="S36" s="27"/>
      <c r="BA36" s="96">
        <f>IF(ISBLANK(F36),0,IF(E36="Excess (+)",ROUND(BA35+(BA35*F36),2),IF(E36="Less (-)",ROUND(BA35+(BA35*F36*(-1)),2),0)))</f>
        <v>0</v>
      </c>
      <c r="BB36" s="99">
        <f>ROUND(BA36,0)</f>
        <v>0</v>
      </c>
      <c r="BC36" s="112" t="str">
        <f>SpellNumber(L36,BB36)</f>
        <v> Zero Only</v>
      </c>
      <c r="IE36" s="37"/>
      <c r="IF36" s="37"/>
      <c r="IG36" s="37"/>
      <c r="IH36" s="37"/>
      <c r="II36" s="37"/>
    </row>
    <row r="37" spans="1:243" s="36" customFormat="1" ht="37.5" customHeight="1">
      <c r="A37" s="65" t="s">
        <v>43</v>
      </c>
      <c r="B37" s="65"/>
      <c r="C37" s="161" t="str">
        <f>BC35</f>
        <v>INR Zero Only</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3"/>
      <c r="IE37" s="37"/>
      <c r="IF37" s="37"/>
      <c r="IG37" s="37"/>
      <c r="IH37" s="37"/>
      <c r="II37" s="37"/>
    </row>
    <row r="38" spans="3:243" s="14" customFormat="1" ht="14.25">
      <c r="C38" s="60"/>
      <c r="D38" s="106"/>
      <c r="E38" s="60"/>
      <c r="F38" s="38"/>
      <c r="G38" s="38"/>
      <c r="H38" s="38"/>
      <c r="I38" s="38"/>
      <c r="J38" s="38"/>
      <c r="K38" s="38"/>
      <c r="L38" s="38"/>
      <c r="M38" s="60"/>
      <c r="O38" s="38"/>
      <c r="BA38" s="97"/>
      <c r="BB38" s="11"/>
      <c r="BC38" s="60"/>
      <c r="IE38" s="15"/>
      <c r="IF38" s="15"/>
      <c r="IG38" s="15"/>
      <c r="IH38" s="15"/>
      <c r="II38" s="15"/>
    </row>
  </sheetData>
  <sheetProtection password="CE88" sheet="1"/>
  <mergeCells count="8">
    <mergeCell ref="A9:BC9"/>
    <mergeCell ref="C37:BC37"/>
    <mergeCell ref="A1:L1"/>
    <mergeCell ref="A4:BC4"/>
    <mergeCell ref="A5:BC5"/>
    <mergeCell ref="A6:BC6"/>
    <mergeCell ref="A7:BC7"/>
    <mergeCell ref="B8:BC8"/>
  </mergeCells>
  <dataValidations count="20">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list" showInputMessage="1" showErrorMessage="1" sqref="I13:I34">
      <formula1>"Excess(+), Less(-)"</formula1>
    </dataValidation>
    <dataValidation allowBlank="1" showInputMessage="1" showErrorMessage="1" promptTitle="Addition / Deduction" prompt="Please Choose the correct One" sqref="J13:J34"/>
    <dataValidation type="list" allowBlank="1" showInputMessage="1" showErrorMessage="1" sqref="K13:K34">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allowBlank="1" showInputMessage="1" showErrorMessage="1" promptTitle="Itemcode/Make" prompt="Please enter text" sqref="C13:C34"/>
    <dataValidation type="list" allowBlank="1" showInputMessage="1" showErrorMessage="1" sqref="L23 L24 L25 L26 L27 L28 L29 L30 L31 L32 L33 L13 L14 L15 L16 L17 L18 L19 L20 L21 L22 L34">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34 D13 D20 D26 D31">
      <formula1>0</formula1>
      <formula2>999999999999999</formula2>
    </dataValidation>
    <dataValidation allowBlank="1" showInputMessage="1" showErrorMessage="1" promptTitle="Units" prompt="Please enter Units in text" sqref="E13 E20 E26 E31"/>
    <dataValidation type="decimal" allowBlank="1" showInputMessage="1" showErrorMessage="1" promptTitle="Rate Entry" prompt="Please enter VAT charges in Rupees for this item. " errorTitle="Invaid Entry" error="Only Numeric Values are allowed. " sqref="M32:M34 M27:M30 M14:M19 M21:M25">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3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6">
      <formula1>IF(E36&lt;&gt;"Select",0,-1)</formula1>
      <formula2>IF(E36&lt;&gt;"Select",99.99,-1)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6">
      <formula1>0</formula1>
      <formula2>IF(E36&lt;&gt;"Select",99.9,0)</formula2>
    </dataValidation>
    <dataValidation type="list" showInputMessage="1" showErrorMessage="1" promptTitle="Less or Excess" prompt="Please select either LESS  ( - )  or  EXCESS  ( + )" errorTitle="Please enter valid values only" error="Please select either LESS ( - ) or  EXCESS  ( + )" sqref="E36">
      <formula1>IF(ISBLANK(F36),$A$3:$C$3,$B$3:$C$3)</formula1>
    </dataValidation>
  </dataValidations>
  <printOptions/>
  <pageMargins left="0.5511811023622047" right="0.31496062992125984" top="0.5905511811023623" bottom="0.5118110236220472" header="0.31496062992125984" footer="0.31496062992125984"/>
  <pageSetup fitToHeight="0"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19">
    <tabColor theme="4" tint="-0.4999699890613556"/>
  </sheetPr>
  <dimension ref="A1:II23"/>
  <sheetViews>
    <sheetView showGridLines="0" zoomScale="82" zoomScaleNormal="82" zoomScalePageLayoutView="0" workbookViewId="0" topLeftCell="A10">
      <selection activeCell="M15" sqref="M15"/>
    </sheetView>
  </sheetViews>
  <sheetFormatPr defaultColWidth="9.140625" defaultRowHeight="15"/>
  <cols>
    <col min="1" max="1" width="13.421875" style="38" customWidth="1"/>
    <col min="2" max="2" width="72.28125" style="38" customWidth="1"/>
    <col min="3" max="3" width="11.8515625" style="60" customWidth="1"/>
    <col min="4" max="4" width="14.57421875" style="106" customWidth="1"/>
    <col min="5" max="5" width="11.28125" style="60" customWidth="1"/>
    <col min="6" max="6" width="14.421875" style="38" hidden="1" customWidth="1"/>
    <col min="7" max="7" width="14.140625" style="38" hidden="1" customWidth="1"/>
    <col min="8" max="9" width="12.140625" style="38" hidden="1" customWidth="1"/>
    <col min="10" max="10" width="9.00390625" style="38" hidden="1" customWidth="1"/>
    <col min="11" max="11" width="19.57421875" style="38" hidden="1" customWidth="1"/>
    <col min="12" max="12" width="14.28125" style="38" hidden="1" customWidth="1"/>
    <col min="13" max="13" width="21.8515625" style="60" customWidth="1"/>
    <col min="14" max="14" width="15.28125" style="39" hidden="1" customWidth="1"/>
    <col min="15" max="15" width="14.28125" style="38" hidden="1" customWidth="1"/>
    <col min="16" max="16" width="17.28125" style="38" hidden="1" customWidth="1"/>
    <col min="17" max="17" width="18.421875" style="38" hidden="1" customWidth="1"/>
    <col min="18" max="18" width="17.421875" style="38" hidden="1" customWidth="1"/>
    <col min="19" max="19" width="14.7109375" style="38" hidden="1" customWidth="1"/>
    <col min="20" max="20" width="14.8515625" style="38" hidden="1" customWidth="1"/>
    <col min="21" max="21" width="16.421875" style="38" hidden="1" customWidth="1"/>
    <col min="22" max="22" width="13.00390625" style="38" hidden="1" customWidth="1"/>
    <col min="23" max="51" width="9.140625" style="38" hidden="1" customWidth="1"/>
    <col min="52" max="52" width="10.28125" style="38" hidden="1" customWidth="1"/>
    <col min="53" max="53" width="20.28125" style="97" customWidth="1"/>
    <col min="54" max="54" width="18.8515625" style="97" hidden="1" customWidth="1"/>
    <col min="55" max="55" width="43.57421875" style="60" customWidth="1"/>
    <col min="56" max="238" width="9.140625" style="38" customWidth="1"/>
    <col min="239" max="243" width="9.140625" style="40" customWidth="1"/>
    <col min="244" max="16384" width="9.140625" style="38" customWidth="1"/>
  </cols>
  <sheetData>
    <row r="1" spans="1:243" s="1" customFormat="1" ht="25.5" customHeight="1">
      <c r="A1" s="164" t="str">
        <f>B2&amp;" BoQ"</f>
        <v>Item Rate BoQ</v>
      </c>
      <c r="B1" s="164"/>
      <c r="C1" s="164"/>
      <c r="D1" s="164"/>
      <c r="E1" s="164"/>
      <c r="F1" s="164"/>
      <c r="G1" s="164"/>
      <c r="H1" s="164"/>
      <c r="I1" s="164"/>
      <c r="J1" s="164"/>
      <c r="K1" s="164"/>
      <c r="L1" s="164"/>
      <c r="M1" s="56"/>
      <c r="O1" s="2"/>
      <c r="P1" s="2"/>
      <c r="Q1" s="3"/>
      <c r="BC1" s="56"/>
      <c r="IE1" s="3"/>
      <c r="IF1" s="3"/>
      <c r="IG1" s="3"/>
      <c r="IH1" s="3"/>
      <c r="II1" s="3"/>
    </row>
    <row r="2" spans="1:55" s="1" customFormat="1" ht="25.5" customHeight="1" hidden="1">
      <c r="A2" s="4" t="s">
        <v>3</v>
      </c>
      <c r="B2" s="4" t="s">
        <v>4</v>
      </c>
      <c r="C2" s="44" t="s">
        <v>5</v>
      </c>
      <c r="D2" s="100" t="s">
        <v>6</v>
      </c>
      <c r="E2" s="4" t="s">
        <v>7</v>
      </c>
      <c r="J2" s="5"/>
      <c r="K2" s="5"/>
      <c r="L2" s="5"/>
      <c r="M2" s="56"/>
      <c r="O2" s="2"/>
      <c r="P2" s="2"/>
      <c r="Q2" s="3"/>
      <c r="BC2" s="56"/>
    </row>
    <row r="3" spans="1:243" s="1" customFormat="1" ht="30" customHeight="1" hidden="1">
      <c r="A3" s="1" t="s">
        <v>8</v>
      </c>
      <c r="C3" s="56" t="s">
        <v>9</v>
      </c>
      <c r="D3" s="101"/>
      <c r="E3" s="56"/>
      <c r="M3" s="56"/>
      <c r="BC3" s="56"/>
      <c r="IE3" s="3"/>
      <c r="IF3" s="3"/>
      <c r="IG3" s="3"/>
      <c r="IH3" s="3"/>
      <c r="II3" s="3"/>
    </row>
    <row r="4" spans="1:243" s="6" customFormat="1" ht="30.75" customHeight="1">
      <c r="A4" s="165" t="s">
        <v>187</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IE4" s="7"/>
      <c r="IF4" s="7"/>
      <c r="IG4" s="7"/>
      <c r="IH4" s="7"/>
      <c r="II4" s="7"/>
    </row>
    <row r="5" spans="1:243" s="6" customFormat="1" ht="30.75" customHeight="1">
      <c r="A5" s="165" t="s">
        <v>240</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IE5" s="7"/>
      <c r="IF5" s="7"/>
      <c r="IG5" s="7"/>
      <c r="IH5" s="7"/>
      <c r="II5" s="7"/>
    </row>
    <row r="6" spans="1:243" s="6" customFormat="1" ht="30.75" customHeight="1">
      <c r="A6" s="165" t="s">
        <v>56</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IE6" s="7"/>
      <c r="IF6" s="7"/>
      <c r="IG6" s="7"/>
      <c r="IH6" s="7"/>
      <c r="II6" s="7"/>
    </row>
    <row r="7" spans="1:243" s="6" customFormat="1" ht="29.25" customHeight="1" hidden="1">
      <c r="A7" s="166" t="s">
        <v>10</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IE7" s="7"/>
      <c r="IF7" s="7"/>
      <c r="IG7" s="7"/>
      <c r="IH7" s="7"/>
      <c r="II7" s="7"/>
    </row>
    <row r="8" spans="1:243" s="9" customFormat="1" ht="65.25" customHeight="1">
      <c r="A8" s="8" t="s">
        <v>45</v>
      </c>
      <c r="B8" s="167"/>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9"/>
      <c r="IE8" s="10"/>
      <c r="IF8" s="10"/>
      <c r="IG8" s="10"/>
      <c r="IH8" s="10"/>
      <c r="II8" s="10"/>
    </row>
    <row r="9" spans="1:243" s="11" customFormat="1" ht="61.5" customHeight="1">
      <c r="A9" s="158" t="s">
        <v>249</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60"/>
      <c r="IE9" s="12"/>
      <c r="IF9" s="12"/>
      <c r="IG9" s="12"/>
      <c r="IH9" s="12"/>
      <c r="II9" s="12"/>
    </row>
    <row r="10" spans="1:243" s="11" customFormat="1" ht="26.25" customHeight="1">
      <c r="A10" s="57" t="s">
        <v>11</v>
      </c>
      <c r="B10" s="57" t="s">
        <v>12</v>
      </c>
      <c r="C10" s="57" t="s">
        <v>12</v>
      </c>
      <c r="D10" s="102" t="s">
        <v>11</v>
      </c>
      <c r="E10" s="57" t="s">
        <v>12</v>
      </c>
      <c r="F10" s="57" t="s">
        <v>13</v>
      </c>
      <c r="G10" s="57" t="s">
        <v>13</v>
      </c>
      <c r="H10" s="57" t="s">
        <v>14</v>
      </c>
      <c r="I10" s="57" t="s">
        <v>12</v>
      </c>
      <c r="J10" s="57" t="s">
        <v>11</v>
      </c>
      <c r="K10" s="57" t="s">
        <v>15</v>
      </c>
      <c r="L10" s="57" t="s">
        <v>12</v>
      </c>
      <c r="M10" s="57" t="s">
        <v>11</v>
      </c>
      <c r="N10" s="57" t="s">
        <v>13</v>
      </c>
      <c r="O10" s="57" t="s">
        <v>13</v>
      </c>
      <c r="P10" s="57" t="s">
        <v>13</v>
      </c>
      <c r="Q10" s="57" t="s">
        <v>13</v>
      </c>
      <c r="R10" s="57" t="s">
        <v>14</v>
      </c>
      <c r="S10" s="57" t="s">
        <v>14</v>
      </c>
      <c r="T10" s="57" t="s">
        <v>13</v>
      </c>
      <c r="U10" s="57" t="s">
        <v>13</v>
      </c>
      <c r="V10" s="57" t="s">
        <v>13</v>
      </c>
      <c r="W10" s="57" t="s">
        <v>13</v>
      </c>
      <c r="X10" s="57" t="s">
        <v>14</v>
      </c>
      <c r="Y10" s="57" t="s">
        <v>14</v>
      </c>
      <c r="Z10" s="57" t="s">
        <v>13</v>
      </c>
      <c r="AA10" s="57" t="s">
        <v>13</v>
      </c>
      <c r="AB10" s="57" t="s">
        <v>13</v>
      </c>
      <c r="AC10" s="57" t="s">
        <v>13</v>
      </c>
      <c r="AD10" s="57" t="s">
        <v>14</v>
      </c>
      <c r="AE10" s="57" t="s">
        <v>14</v>
      </c>
      <c r="AF10" s="57" t="s">
        <v>13</v>
      </c>
      <c r="AG10" s="57" t="s">
        <v>13</v>
      </c>
      <c r="AH10" s="57" t="s">
        <v>13</v>
      </c>
      <c r="AI10" s="57" t="s">
        <v>13</v>
      </c>
      <c r="AJ10" s="57" t="s">
        <v>14</v>
      </c>
      <c r="AK10" s="57" t="s">
        <v>14</v>
      </c>
      <c r="AL10" s="57" t="s">
        <v>13</v>
      </c>
      <c r="AM10" s="57" t="s">
        <v>13</v>
      </c>
      <c r="AN10" s="57" t="s">
        <v>13</v>
      </c>
      <c r="AO10" s="57" t="s">
        <v>13</v>
      </c>
      <c r="AP10" s="57" t="s">
        <v>14</v>
      </c>
      <c r="AQ10" s="57" t="s">
        <v>14</v>
      </c>
      <c r="AR10" s="57" t="s">
        <v>13</v>
      </c>
      <c r="AS10" s="57" t="s">
        <v>13</v>
      </c>
      <c r="AT10" s="57" t="s">
        <v>11</v>
      </c>
      <c r="AU10" s="57" t="s">
        <v>11</v>
      </c>
      <c r="AV10" s="57" t="s">
        <v>14</v>
      </c>
      <c r="AW10" s="57" t="s">
        <v>14</v>
      </c>
      <c r="AX10" s="57" t="s">
        <v>11</v>
      </c>
      <c r="AY10" s="57" t="s">
        <v>11</v>
      </c>
      <c r="AZ10" s="57" t="s">
        <v>16</v>
      </c>
      <c r="BA10" s="57" t="s">
        <v>11</v>
      </c>
      <c r="BB10" s="57" t="s">
        <v>11</v>
      </c>
      <c r="BC10" s="57" t="s">
        <v>12</v>
      </c>
      <c r="IE10" s="12"/>
      <c r="IF10" s="12"/>
      <c r="IG10" s="12"/>
      <c r="IH10" s="12"/>
      <c r="II10" s="12"/>
    </row>
    <row r="11" spans="1:243" s="14" customFormat="1" ht="94.5" customHeight="1">
      <c r="A11" s="13" t="s">
        <v>0</v>
      </c>
      <c r="B11" s="13" t="s">
        <v>17</v>
      </c>
      <c r="C11" s="57" t="s">
        <v>1</v>
      </c>
      <c r="D11" s="102" t="s">
        <v>18</v>
      </c>
      <c r="E11" s="57" t="s">
        <v>19</v>
      </c>
      <c r="F11" s="13" t="s">
        <v>46</v>
      </c>
      <c r="G11" s="13"/>
      <c r="H11" s="13"/>
      <c r="I11" s="13" t="s">
        <v>20</v>
      </c>
      <c r="J11" s="13" t="s">
        <v>21</v>
      </c>
      <c r="K11" s="13" t="s">
        <v>22</v>
      </c>
      <c r="L11" s="13" t="s">
        <v>23</v>
      </c>
      <c r="M11" s="16" t="s">
        <v>65</v>
      </c>
      <c r="N11" s="13" t="s">
        <v>24</v>
      </c>
      <c r="O11" s="13" t="s">
        <v>25</v>
      </c>
      <c r="P11" s="13" t="s">
        <v>55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2" t="s">
        <v>114</v>
      </c>
      <c r="BB11" s="52" t="s">
        <v>30</v>
      </c>
      <c r="BC11" s="92" t="s">
        <v>31</v>
      </c>
      <c r="IE11" s="15"/>
      <c r="IF11" s="15"/>
      <c r="IG11" s="15"/>
      <c r="IH11" s="15"/>
      <c r="II11" s="15"/>
    </row>
    <row r="12" spans="1:243" s="14" customFormat="1" ht="13.5">
      <c r="A12" s="13">
        <v>1</v>
      </c>
      <c r="B12" s="13">
        <v>2</v>
      </c>
      <c r="C12" s="57">
        <v>3</v>
      </c>
      <c r="D12" s="102">
        <v>4</v>
      </c>
      <c r="E12" s="57">
        <v>5</v>
      </c>
      <c r="F12" s="13">
        <v>6</v>
      </c>
      <c r="G12" s="13">
        <v>7</v>
      </c>
      <c r="H12" s="13">
        <v>8</v>
      </c>
      <c r="I12" s="13">
        <v>9</v>
      </c>
      <c r="J12" s="13">
        <v>10</v>
      </c>
      <c r="K12" s="13">
        <v>11</v>
      </c>
      <c r="L12" s="13">
        <v>12</v>
      </c>
      <c r="M12" s="57">
        <v>13</v>
      </c>
      <c r="N12" s="13">
        <v>14</v>
      </c>
      <c r="O12" s="13">
        <v>15</v>
      </c>
      <c r="P12" s="13">
        <v>16</v>
      </c>
      <c r="Q12" s="13">
        <v>17</v>
      </c>
      <c r="R12" s="13">
        <v>18</v>
      </c>
      <c r="S12" s="13">
        <v>19</v>
      </c>
      <c r="T12" s="13">
        <v>20</v>
      </c>
      <c r="U12" s="13">
        <v>21</v>
      </c>
      <c r="V12" s="13">
        <v>22</v>
      </c>
      <c r="W12" s="13">
        <v>23</v>
      </c>
      <c r="X12" s="13">
        <v>24</v>
      </c>
      <c r="Y12" s="13">
        <v>25</v>
      </c>
      <c r="Z12" s="13">
        <v>26</v>
      </c>
      <c r="AA12" s="13">
        <v>27</v>
      </c>
      <c r="AB12" s="13">
        <v>28</v>
      </c>
      <c r="AC12" s="13">
        <v>29</v>
      </c>
      <c r="AD12" s="13">
        <v>30</v>
      </c>
      <c r="AE12" s="13">
        <v>31</v>
      </c>
      <c r="AF12" s="13">
        <v>32</v>
      </c>
      <c r="AG12" s="13">
        <v>33</v>
      </c>
      <c r="AH12" s="13">
        <v>34</v>
      </c>
      <c r="AI12" s="13">
        <v>35</v>
      </c>
      <c r="AJ12" s="13">
        <v>36</v>
      </c>
      <c r="AK12" s="13">
        <v>37</v>
      </c>
      <c r="AL12" s="13">
        <v>38</v>
      </c>
      <c r="AM12" s="13">
        <v>39</v>
      </c>
      <c r="AN12" s="13">
        <v>40</v>
      </c>
      <c r="AO12" s="13">
        <v>41</v>
      </c>
      <c r="AP12" s="13">
        <v>42</v>
      </c>
      <c r="AQ12" s="13">
        <v>43</v>
      </c>
      <c r="AR12" s="13">
        <v>44</v>
      </c>
      <c r="AS12" s="13">
        <v>45</v>
      </c>
      <c r="AT12" s="13">
        <v>46</v>
      </c>
      <c r="AU12" s="13">
        <v>47</v>
      </c>
      <c r="AV12" s="13">
        <v>48</v>
      </c>
      <c r="AW12" s="13">
        <v>49</v>
      </c>
      <c r="AX12" s="13">
        <v>50</v>
      </c>
      <c r="AY12" s="13">
        <v>51</v>
      </c>
      <c r="AZ12" s="13">
        <v>52</v>
      </c>
      <c r="BA12" s="57">
        <v>53</v>
      </c>
      <c r="BB12" s="58">
        <v>54</v>
      </c>
      <c r="BC12" s="58">
        <v>55</v>
      </c>
      <c r="IE12" s="15"/>
      <c r="IF12" s="15"/>
      <c r="IG12" s="15"/>
      <c r="IH12" s="15"/>
      <c r="II12" s="15"/>
    </row>
    <row r="13" spans="1:243" s="27" customFormat="1" ht="23.25" customHeight="1">
      <c r="A13" s="155">
        <v>1</v>
      </c>
      <c r="B13" s="155" t="s">
        <v>241</v>
      </c>
      <c r="C13" s="61" t="s">
        <v>120</v>
      </c>
      <c r="D13" s="155">
        <v>1</v>
      </c>
      <c r="E13" s="155" t="s">
        <v>229</v>
      </c>
      <c r="F13" s="50"/>
      <c r="G13" s="29"/>
      <c r="H13" s="29"/>
      <c r="I13" s="19" t="s">
        <v>36</v>
      </c>
      <c r="J13" s="21">
        <f aca="true" t="shared" si="0" ref="J13:J19">IF(I13="Less(-)",-1,1)</f>
        <v>1</v>
      </c>
      <c r="K13" s="22" t="s">
        <v>42</v>
      </c>
      <c r="L13" s="22" t="s">
        <v>7</v>
      </c>
      <c r="M13" s="90"/>
      <c r="N13" s="45"/>
      <c r="O13" s="45"/>
      <c r="P13" s="49"/>
      <c r="Q13" s="45"/>
      <c r="R13" s="45"/>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51"/>
      <c r="AV13" s="47"/>
      <c r="AW13" s="47"/>
      <c r="AX13" s="47"/>
      <c r="AY13" s="47"/>
      <c r="AZ13" s="47"/>
      <c r="BA13" s="156">
        <f aca="true" t="shared" si="1" ref="BA13:BA19">total_amount_ba($B$2,$D$2,D13,F13,J13,K13,M13)</f>
        <v>0</v>
      </c>
      <c r="BB13" s="171">
        <f aca="true" t="shared" si="2" ref="BB13:BB19">BA13+SUM(N13:AZ13)</f>
        <v>0</v>
      </c>
      <c r="BC13" s="112" t="str">
        <f aca="true" t="shared" si="3" ref="BC13:BC19">SpellNumber(L13,BA13)</f>
        <v>INR Zero Only</v>
      </c>
      <c r="IE13" s="28">
        <v>1.02</v>
      </c>
      <c r="IF13" s="28" t="s">
        <v>37</v>
      </c>
      <c r="IG13" s="28" t="s">
        <v>38</v>
      </c>
      <c r="IH13" s="28">
        <v>213</v>
      </c>
      <c r="II13" s="28" t="s">
        <v>35</v>
      </c>
    </row>
    <row r="14" spans="1:243" s="27" customFormat="1" ht="54.75">
      <c r="A14" s="155">
        <v>2</v>
      </c>
      <c r="B14" s="155" t="s">
        <v>242</v>
      </c>
      <c r="C14" s="61" t="s">
        <v>121</v>
      </c>
      <c r="D14" s="155">
        <v>228.329</v>
      </c>
      <c r="E14" s="155" t="s">
        <v>222</v>
      </c>
      <c r="F14" s="50"/>
      <c r="G14" s="29"/>
      <c r="H14" s="29"/>
      <c r="I14" s="19" t="s">
        <v>36</v>
      </c>
      <c r="J14" s="21">
        <f t="shared" si="0"/>
        <v>1</v>
      </c>
      <c r="K14" s="22" t="s">
        <v>42</v>
      </c>
      <c r="L14" s="22" t="s">
        <v>7</v>
      </c>
      <c r="M14" s="90"/>
      <c r="N14" s="45"/>
      <c r="O14" s="45"/>
      <c r="P14" s="49"/>
      <c r="Q14" s="45"/>
      <c r="R14" s="45"/>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51"/>
      <c r="AV14" s="47"/>
      <c r="AW14" s="47"/>
      <c r="AX14" s="47"/>
      <c r="AY14" s="47"/>
      <c r="AZ14" s="47"/>
      <c r="BA14" s="156">
        <f t="shared" si="1"/>
        <v>0</v>
      </c>
      <c r="BB14" s="171">
        <f t="shared" si="2"/>
        <v>0</v>
      </c>
      <c r="BC14" s="112" t="str">
        <f t="shared" si="3"/>
        <v>INR Zero Only</v>
      </c>
      <c r="IE14" s="28">
        <v>1.02</v>
      </c>
      <c r="IF14" s="28" t="s">
        <v>37</v>
      </c>
      <c r="IG14" s="28" t="s">
        <v>38</v>
      </c>
      <c r="IH14" s="28">
        <v>213</v>
      </c>
      <c r="II14" s="28" t="s">
        <v>35</v>
      </c>
    </row>
    <row r="15" spans="1:243" s="27" customFormat="1" ht="23.25" customHeight="1">
      <c r="A15" s="155">
        <v>3</v>
      </c>
      <c r="B15" s="155" t="s">
        <v>243</v>
      </c>
      <c r="C15" s="61" t="s">
        <v>122</v>
      </c>
      <c r="D15" s="155">
        <v>115</v>
      </c>
      <c r="E15" s="155" t="s">
        <v>35</v>
      </c>
      <c r="F15" s="50"/>
      <c r="G15" s="29"/>
      <c r="H15" s="29"/>
      <c r="I15" s="19" t="s">
        <v>36</v>
      </c>
      <c r="J15" s="21">
        <f t="shared" si="0"/>
        <v>1</v>
      </c>
      <c r="K15" s="22" t="s">
        <v>42</v>
      </c>
      <c r="L15" s="22" t="s">
        <v>7</v>
      </c>
      <c r="M15" s="90"/>
      <c r="N15" s="45"/>
      <c r="O15" s="45"/>
      <c r="P15" s="49"/>
      <c r="Q15" s="45"/>
      <c r="R15" s="45"/>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51"/>
      <c r="AV15" s="47"/>
      <c r="AW15" s="47"/>
      <c r="AX15" s="47"/>
      <c r="AY15" s="47"/>
      <c r="AZ15" s="47"/>
      <c r="BA15" s="156">
        <f t="shared" si="1"/>
        <v>0</v>
      </c>
      <c r="BB15" s="171">
        <f t="shared" si="2"/>
        <v>0</v>
      </c>
      <c r="BC15" s="112" t="str">
        <f t="shared" si="3"/>
        <v>INR Zero Only</v>
      </c>
      <c r="IE15" s="28">
        <v>1.02</v>
      </c>
      <c r="IF15" s="28" t="s">
        <v>37</v>
      </c>
      <c r="IG15" s="28" t="s">
        <v>38</v>
      </c>
      <c r="IH15" s="28">
        <v>213</v>
      </c>
      <c r="II15" s="28" t="s">
        <v>35</v>
      </c>
    </row>
    <row r="16" spans="1:243" s="27" customFormat="1" ht="23.25" customHeight="1">
      <c r="A16" s="155">
        <v>4</v>
      </c>
      <c r="B16" s="155" t="s">
        <v>244</v>
      </c>
      <c r="C16" s="61" t="s">
        <v>123</v>
      </c>
      <c r="D16" s="155">
        <v>235</v>
      </c>
      <c r="E16" s="155" t="s">
        <v>248</v>
      </c>
      <c r="F16" s="50"/>
      <c r="G16" s="29"/>
      <c r="H16" s="29"/>
      <c r="I16" s="19" t="s">
        <v>36</v>
      </c>
      <c r="J16" s="21">
        <f t="shared" si="0"/>
        <v>1</v>
      </c>
      <c r="K16" s="22" t="s">
        <v>42</v>
      </c>
      <c r="L16" s="22" t="s">
        <v>7</v>
      </c>
      <c r="M16" s="90"/>
      <c r="N16" s="45"/>
      <c r="O16" s="45"/>
      <c r="P16" s="49"/>
      <c r="Q16" s="45"/>
      <c r="R16" s="45"/>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51"/>
      <c r="AV16" s="47"/>
      <c r="AW16" s="47"/>
      <c r="AX16" s="47"/>
      <c r="AY16" s="47"/>
      <c r="AZ16" s="47"/>
      <c r="BA16" s="156">
        <f t="shared" si="1"/>
        <v>0</v>
      </c>
      <c r="BB16" s="171">
        <f t="shared" si="2"/>
        <v>0</v>
      </c>
      <c r="BC16" s="112" t="str">
        <f t="shared" si="3"/>
        <v>INR Zero Only</v>
      </c>
      <c r="IE16" s="28">
        <v>1.02</v>
      </c>
      <c r="IF16" s="28" t="s">
        <v>37</v>
      </c>
      <c r="IG16" s="28" t="s">
        <v>38</v>
      </c>
      <c r="IH16" s="28">
        <v>213</v>
      </c>
      <c r="II16" s="28" t="s">
        <v>35</v>
      </c>
    </row>
    <row r="17" spans="1:243" s="27" customFormat="1" ht="23.25" customHeight="1">
      <c r="A17" s="155">
        <v>5</v>
      </c>
      <c r="B17" s="155" t="s">
        <v>245</v>
      </c>
      <c r="C17" s="61" t="s">
        <v>124</v>
      </c>
      <c r="D17" s="155">
        <v>115</v>
      </c>
      <c r="E17" s="155" t="s">
        <v>35</v>
      </c>
      <c r="F17" s="50"/>
      <c r="G17" s="29"/>
      <c r="H17" s="29"/>
      <c r="I17" s="19" t="s">
        <v>36</v>
      </c>
      <c r="J17" s="21">
        <f t="shared" si="0"/>
        <v>1</v>
      </c>
      <c r="K17" s="22" t="s">
        <v>42</v>
      </c>
      <c r="L17" s="22" t="s">
        <v>7</v>
      </c>
      <c r="M17" s="90"/>
      <c r="N17" s="45"/>
      <c r="O17" s="45"/>
      <c r="P17" s="49"/>
      <c r="Q17" s="45"/>
      <c r="R17" s="45"/>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51"/>
      <c r="AV17" s="47"/>
      <c r="AW17" s="47"/>
      <c r="AX17" s="47"/>
      <c r="AY17" s="47"/>
      <c r="AZ17" s="47"/>
      <c r="BA17" s="156">
        <f t="shared" si="1"/>
        <v>0</v>
      </c>
      <c r="BB17" s="171">
        <f t="shared" si="2"/>
        <v>0</v>
      </c>
      <c r="BC17" s="112" t="str">
        <f t="shared" si="3"/>
        <v>INR Zero Only</v>
      </c>
      <c r="IE17" s="28">
        <v>1.02</v>
      </c>
      <c r="IF17" s="28" t="s">
        <v>37</v>
      </c>
      <c r="IG17" s="28" t="s">
        <v>38</v>
      </c>
      <c r="IH17" s="28">
        <v>213</v>
      </c>
      <c r="II17" s="28" t="s">
        <v>35</v>
      </c>
    </row>
    <row r="18" spans="1:243" s="27" customFormat="1" ht="23.25" customHeight="1">
      <c r="A18" s="155">
        <v>6</v>
      </c>
      <c r="B18" s="155" t="s">
        <v>246</v>
      </c>
      <c r="C18" s="61" t="s">
        <v>48</v>
      </c>
      <c r="D18" s="155">
        <v>115</v>
      </c>
      <c r="E18" s="155" t="s">
        <v>248</v>
      </c>
      <c r="F18" s="50"/>
      <c r="G18" s="29"/>
      <c r="H18" s="29"/>
      <c r="I18" s="19" t="s">
        <v>36</v>
      </c>
      <c r="J18" s="21">
        <f t="shared" si="0"/>
        <v>1</v>
      </c>
      <c r="K18" s="22" t="s">
        <v>42</v>
      </c>
      <c r="L18" s="22" t="s">
        <v>7</v>
      </c>
      <c r="M18" s="90"/>
      <c r="N18" s="45"/>
      <c r="O18" s="45"/>
      <c r="P18" s="49"/>
      <c r="Q18" s="45"/>
      <c r="R18" s="45"/>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51"/>
      <c r="AV18" s="47"/>
      <c r="AW18" s="47"/>
      <c r="AX18" s="47"/>
      <c r="AY18" s="47"/>
      <c r="AZ18" s="47"/>
      <c r="BA18" s="156">
        <f t="shared" si="1"/>
        <v>0</v>
      </c>
      <c r="BB18" s="171">
        <f t="shared" si="2"/>
        <v>0</v>
      </c>
      <c r="BC18" s="112" t="str">
        <f t="shared" si="3"/>
        <v>INR Zero Only</v>
      </c>
      <c r="IE18" s="28">
        <v>1.02</v>
      </c>
      <c r="IF18" s="28" t="s">
        <v>37</v>
      </c>
      <c r="IG18" s="28" t="s">
        <v>38</v>
      </c>
      <c r="IH18" s="28">
        <v>213</v>
      </c>
      <c r="II18" s="28" t="s">
        <v>35</v>
      </c>
    </row>
    <row r="19" spans="1:243" s="27" customFormat="1" ht="41.25">
      <c r="A19" s="155">
        <v>7</v>
      </c>
      <c r="B19" s="155" t="s">
        <v>247</v>
      </c>
      <c r="C19" s="61" t="s">
        <v>49</v>
      </c>
      <c r="D19" s="155">
        <v>0.2</v>
      </c>
      <c r="E19" s="155" t="s">
        <v>222</v>
      </c>
      <c r="F19" s="50"/>
      <c r="G19" s="29"/>
      <c r="H19" s="29"/>
      <c r="I19" s="19" t="s">
        <v>36</v>
      </c>
      <c r="J19" s="21">
        <f t="shared" si="0"/>
        <v>1</v>
      </c>
      <c r="K19" s="22" t="s">
        <v>42</v>
      </c>
      <c r="L19" s="22" t="s">
        <v>7</v>
      </c>
      <c r="M19" s="90"/>
      <c r="N19" s="45"/>
      <c r="O19" s="45"/>
      <c r="P19" s="49"/>
      <c r="Q19" s="45"/>
      <c r="R19" s="45"/>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51"/>
      <c r="AV19" s="47"/>
      <c r="AW19" s="47"/>
      <c r="AX19" s="47"/>
      <c r="AY19" s="47"/>
      <c r="AZ19" s="47"/>
      <c r="BA19" s="156">
        <f t="shared" si="1"/>
        <v>0</v>
      </c>
      <c r="BB19" s="171">
        <f t="shared" si="2"/>
        <v>0</v>
      </c>
      <c r="BC19" s="112" t="str">
        <f t="shared" si="3"/>
        <v>INR Zero Only</v>
      </c>
      <c r="IE19" s="28">
        <v>1.02</v>
      </c>
      <c r="IF19" s="28" t="s">
        <v>37</v>
      </c>
      <c r="IG19" s="28" t="s">
        <v>38</v>
      </c>
      <c r="IH19" s="28">
        <v>213</v>
      </c>
      <c r="II19" s="28" t="s">
        <v>35</v>
      </c>
    </row>
    <row r="20" spans="1:243" s="27" customFormat="1" ht="33" customHeight="1">
      <c r="A20" s="85" t="s">
        <v>40</v>
      </c>
      <c r="B20" s="86"/>
      <c r="C20" s="73"/>
      <c r="D20" s="150"/>
      <c r="E20" s="74"/>
      <c r="F20" s="75"/>
      <c r="G20" s="75"/>
      <c r="H20" s="76"/>
      <c r="I20" s="76"/>
      <c r="J20" s="76"/>
      <c r="K20" s="76"/>
      <c r="L20" s="77"/>
      <c r="M20" s="91"/>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150">
        <f>SUM(BA13:BA19)</f>
        <v>0</v>
      </c>
      <c r="BB20" s="95" t="e">
        <f>SUM(#REF!)</f>
        <v>#REF!</v>
      </c>
      <c r="BC20" s="112" t="str">
        <f>SpellNumber($E$2,BA20)</f>
        <v>INR Zero Only</v>
      </c>
      <c r="IE20" s="28">
        <v>4</v>
      </c>
      <c r="IF20" s="28" t="s">
        <v>37</v>
      </c>
      <c r="IG20" s="28" t="s">
        <v>39</v>
      </c>
      <c r="IH20" s="28">
        <v>10</v>
      </c>
      <c r="II20" s="28" t="s">
        <v>35</v>
      </c>
    </row>
    <row r="21" spans="1:243" s="36" customFormat="1" ht="39" customHeight="1" hidden="1">
      <c r="A21" s="66" t="s">
        <v>44</v>
      </c>
      <c r="B21" s="67"/>
      <c r="C21" s="62"/>
      <c r="D21" s="105"/>
      <c r="E21" s="63" t="s">
        <v>41</v>
      </c>
      <c r="F21" s="43"/>
      <c r="G21" s="31"/>
      <c r="H21" s="32"/>
      <c r="I21" s="32"/>
      <c r="J21" s="32"/>
      <c r="K21" s="33"/>
      <c r="L21" s="34"/>
      <c r="M21" s="88"/>
      <c r="O21" s="27"/>
      <c r="P21" s="27"/>
      <c r="Q21" s="27"/>
      <c r="R21" s="27"/>
      <c r="S21" s="27"/>
      <c r="BA21" s="96">
        <f>IF(ISBLANK(F21),0,IF(E21="Excess (+)",ROUND(BA20+(BA20*F21),2),IF(E21="Less (-)",ROUND(BA20+(BA20*F21*(-1)),2),0)))</f>
        <v>0</v>
      </c>
      <c r="BB21" s="99">
        <f>ROUND(BA21,0)</f>
        <v>0</v>
      </c>
      <c r="BC21" s="112" t="str">
        <f>SpellNumber(L21,BB21)</f>
        <v> Zero Only</v>
      </c>
      <c r="IE21" s="37"/>
      <c r="IF21" s="37"/>
      <c r="IG21" s="37"/>
      <c r="IH21" s="37"/>
      <c r="II21" s="37"/>
    </row>
    <row r="22" spans="1:243" s="36" customFormat="1" ht="37.5" customHeight="1">
      <c r="A22" s="65" t="s">
        <v>43</v>
      </c>
      <c r="B22" s="65"/>
      <c r="C22" s="161" t="str">
        <f>BC20</f>
        <v>INR Zero Only</v>
      </c>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3"/>
      <c r="IE22" s="37"/>
      <c r="IF22" s="37"/>
      <c r="IG22" s="37"/>
      <c r="IH22" s="37"/>
      <c r="II22" s="37"/>
    </row>
    <row r="23" spans="3:243" s="14" customFormat="1" ht="14.25">
      <c r="C23" s="60"/>
      <c r="D23" s="106"/>
      <c r="E23" s="60"/>
      <c r="F23" s="38"/>
      <c r="G23" s="38"/>
      <c r="H23" s="38"/>
      <c r="I23" s="38"/>
      <c r="J23" s="38"/>
      <c r="K23" s="38"/>
      <c r="L23" s="38"/>
      <c r="M23" s="60"/>
      <c r="O23" s="38"/>
      <c r="BA23" s="97"/>
      <c r="BB23" s="11"/>
      <c r="BC23" s="60"/>
      <c r="IE23" s="15"/>
      <c r="IF23" s="15"/>
      <c r="IG23" s="15"/>
      <c r="IH23" s="15"/>
      <c r="II23" s="15"/>
    </row>
  </sheetData>
  <sheetProtection password="CE88" sheet="1"/>
  <mergeCells count="8">
    <mergeCell ref="A9:BC9"/>
    <mergeCell ref="C22:BC22"/>
    <mergeCell ref="A1:L1"/>
    <mergeCell ref="A4:BC4"/>
    <mergeCell ref="A5:BC5"/>
    <mergeCell ref="A6:BC6"/>
    <mergeCell ref="A7:BC7"/>
    <mergeCell ref="B8:BC8"/>
  </mergeCells>
  <dataValidations count="19">
    <dataValidation type="list" allowBlank="1" showInputMessage="1" showErrorMessage="1" sqref="L17 L18 L13 L14 L15 L16 L19">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list" showInputMessage="1" showErrorMessage="1" sqref="I13:I19">
      <formula1>"Excess(+), Less(-)"</formula1>
    </dataValidation>
    <dataValidation allowBlank="1" showInputMessage="1" showErrorMessage="1" promptTitle="Addition / Deduction" prompt="Please Choose the correct One" sqref="J13:J19"/>
    <dataValidation type="list" allowBlank="1" showInputMessage="1" showErrorMessage="1" sqref="K13:K19">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Itemcode/Make" prompt="Please enter text" sqref="C13:C19"/>
  </dataValidations>
  <printOptions/>
  <pageMargins left="0.5511811023622047" right="0.31496062992125984" top="0.5905511811023623" bottom="0.5118110236220472" header="0.31496062992125984" footer="0.31496062992125984"/>
  <pageSetup fitToHeight="0"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170" t="s">
        <v>2</v>
      </c>
      <c r="F6" s="170"/>
      <c r="G6" s="170"/>
      <c r="H6" s="170"/>
      <c r="I6" s="170"/>
      <c r="J6" s="170"/>
      <c r="K6" s="170"/>
    </row>
    <row r="7" spans="5:11" ht="14.25">
      <c r="E7" s="170"/>
      <c r="F7" s="170"/>
      <c r="G7" s="170"/>
      <c r="H7" s="170"/>
      <c r="I7" s="170"/>
      <c r="J7" s="170"/>
      <c r="K7" s="170"/>
    </row>
    <row r="8" spans="5:11" ht="14.25">
      <c r="E8" s="170"/>
      <c r="F8" s="170"/>
      <c r="G8" s="170"/>
      <c r="H8" s="170"/>
      <c r="I8" s="170"/>
      <c r="J8" s="170"/>
      <c r="K8" s="170"/>
    </row>
    <row r="9" spans="5:11" ht="14.25">
      <c r="E9" s="170"/>
      <c r="F9" s="170"/>
      <c r="G9" s="170"/>
      <c r="H9" s="170"/>
      <c r="I9" s="170"/>
      <c r="J9" s="170"/>
      <c r="K9" s="170"/>
    </row>
    <row r="10" spans="5:11" ht="14.25">
      <c r="E10" s="170"/>
      <c r="F10" s="170"/>
      <c r="G10" s="170"/>
      <c r="H10" s="170"/>
      <c r="I10" s="170"/>
      <c r="J10" s="170"/>
      <c r="K10" s="170"/>
    </row>
    <row r="11" spans="5:11" ht="14.25">
      <c r="E11" s="170"/>
      <c r="F11" s="170"/>
      <c r="G11" s="170"/>
      <c r="H11" s="170"/>
      <c r="I11" s="170"/>
      <c r="J11" s="170"/>
      <c r="K11" s="170"/>
    </row>
    <row r="12" spans="5:11" ht="14.25">
      <c r="E12" s="170"/>
      <c r="F12" s="170"/>
      <c r="G12" s="170"/>
      <c r="H12" s="170"/>
      <c r="I12" s="170"/>
      <c r="J12" s="170"/>
      <c r="K12" s="170"/>
    </row>
    <row r="13" spans="5:11" ht="14.25">
      <c r="E13" s="170"/>
      <c r="F13" s="170"/>
      <c r="G13" s="170"/>
      <c r="H13" s="170"/>
      <c r="I13" s="170"/>
      <c r="J13" s="170"/>
      <c r="K13" s="170"/>
    </row>
    <row r="14" spans="5:11" ht="14.25">
      <c r="E14" s="170"/>
      <c r="F14" s="170"/>
      <c r="G14" s="170"/>
      <c r="H14" s="170"/>
      <c r="I14" s="170"/>
      <c r="J14" s="170"/>
      <c r="K14" s="17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Win10</cp:lastModifiedBy>
  <cp:lastPrinted>2022-11-11T09:52:11Z</cp:lastPrinted>
  <dcterms:created xsi:type="dcterms:W3CDTF">2009-01-30T06:42:42Z</dcterms:created>
  <dcterms:modified xsi:type="dcterms:W3CDTF">2022-12-26T06:43:41Z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